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Users\ldooley\Desktop\"/>
    </mc:Choice>
  </mc:AlternateContent>
  <xr:revisionPtr revIDLastSave="0" documentId="13_ncr:1_{2831E196-00CC-4753-B6D8-87AF58D09699}" xr6:coauthVersionLast="47" xr6:coauthVersionMax="47" xr10:uidLastSave="{00000000-0000-0000-0000-000000000000}"/>
  <workbookProtection workbookAlgorithmName="SHA-512" workbookHashValue="kGEKkvU2AYhvtkBHm4WqXXzzM1WyIg4ppemKFo8UhW69zrcB7cXQ9mWq6/mn8WMbeh6RnMOBF+gi6bFYV/wB9w==" workbookSaltValue="jem7fJhm9hWTUmgiaL4xyA==" workbookSpinCount="100000" lockStructure="1"/>
  <bookViews>
    <workbookView xWindow="-120" yWindow="-120" windowWidth="29040" windowHeight="15720" xr2:uid="{00000000-000D-0000-FFFF-FFFF00000000}"/>
  </bookViews>
  <sheets>
    <sheet name="Gross-up" sheetId="2" r:id="rId1"/>
    <sheet name="Instructions" sheetId="10" r:id="rId2"/>
    <sheet name="Instructions_OLD" sheetId="7" state="hidden" r:id="rId3"/>
    <sheet name="Example" sheetId="11" r:id="rId4"/>
    <sheet name="Example_old" sheetId="8" state="hidden" r:id="rId5"/>
  </sheets>
  <definedNames>
    <definedName name="_xlnm.Print_Area" localSheetId="3">Example!$A$1:$H$56</definedName>
    <definedName name="_xlnm.Print_Area" localSheetId="4">Example_old!$A$1:$F$49</definedName>
    <definedName name="_xlnm.Print_Area" localSheetId="0">'Gross-up'!$A$1:$H$56</definedName>
    <definedName name="_xlnm.Print_Area" localSheetId="1">Instructions!$A$1:$H$56</definedName>
    <definedName name="_xlnm.Print_Area" localSheetId="2">Instructions_OLD!$A$1:$F$49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11" l="1"/>
  <c r="H38" i="11"/>
  <c r="H35" i="11"/>
  <c r="B34" i="11"/>
  <c r="H32" i="11"/>
  <c r="H36" i="11" s="1"/>
  <c r="H32" i="10"/>
  <c r="H33" i="10" s="1"/>
  <c r="B34" i="10"/>
  <c r="H34" i="10"/>
  <c r="H35" i="10"/>
  <c r="H36" i="10"/>
  <c r="H38" i="10"/>
  <c r="H40" i="10"/>
  <c r="H56" i="10"/>
  <c r="H38" i="2"/>
  <c r="H32" i="2"/>
  <c r="H33" i="2" s="1"/>
  <c r="B34" i="2"/>
  <c r="H35" i="2"/>
  <c r="H56" i="2"/>
  <c r="H33" i="11" l="1"/>
  <c r="H34" i="11"/>
  <c r="H40" i="11" s="1"/>
  <c r="H39" i="10"/>
  <c r="H55" i="10"/>
  <c r="H41" i="10"/>
  <c r="H36" i="2"/>
  <c r="H34" i="2"/>
  <c r="H40" i="2" s="1"/>
  <c r="H39" i="11" l="1"/>
  <c r="H39" i="2"/>
  <c r="H55" i="11" l="1"/>
  <c r="H41" i="11"/>
  <c r="H41" i="2"/>
  <c r="H55" i="2"/>
  <c r="F27" i="8" l="1"/>
  <c r="F31" i="8" s="1"/>
  <c r="F27" i="7"/>
  <c r="F31" i="7" s="1"/>
  <c r="B29" i="8"/>
  <c r="B29" i="7"/>
  <c r="F30" i="7" l="1"/>
  <c r="F30" i="8"/>
  <c r="F28" i="8"/>
  <c r="F29" i="8"/>
  <c r="F28" i="7"/>
  <c r="F29" i="7"/>
  <c r="F33" i="8" l="1"/>
  <c r="F33" i="7"/>
  <c r="F35" i="8" l="1"/>
  <c r="F35" i="7"/>
  <c r="F34" i="8" l="1"/>
  <c r="F36" i="8" s="1"/>
  <c r="F34" i="7"/>
  <c r="F36" i="7" s="1"/>
  <c r="F49" i="8" l="1"/>
  <c r="F49" i="7"/>
  <c r="F48" i="8" l="1"/>
  <c r="F48" i="7"/>
</calcChain>
</file>

<file path=xl/sharedStrings.xml><?xml version="1.0" encoding="utf-8"?>
<sst xmlns="http://schemas.openxmlformats.org/spreadsheetml/2006/main" count="188" uniqueCount="71">
  <si>
    <t>UNC Charlotte ID Number:</t>
  </si>
  <si>
    <t>Employee Name:</t>
  </si>
  <si>
    <t>University of North Carolina at Charlotte</t>
  </si>
  <si>
    <t>Gross-up Calculation</t>
  </si>
  <si>
    <t>UNC Charlotte Department:</t>
  </si>
  <si>
    <t>Discretionary Fund Number:</t>
  </si>
  <si>
    <t>Account Number:</t>
  </si>
  <si>
    <t>Supervisor Signature:</t>
  </si>
  <si>
    <t>Description of Taxable Gross-up Event:</t>
  </si>
  <si>
    <t>(1) EMPLOYEE AND PAYMENT INFORMATION</t>
  </si>
  <si>
    <t>(3) GROSS-UP CALCULATION</t>
  </si>
  <si>
    <t>Enter the Amount of the Gross-up Event</t>
  </si>
  <si>
    <t>Amount of the Gross-up Event</t>
  </si>
  <si>
    <t>Gross-up for taxes to be charged to Discretionary Account</t>
  </si>
  <si>
    <t>The amounts below will automatically populate once you enter the amount of the gross-up event.</t>
  </si>
  <si>
    <t>Employer's portion of FICA Taxes</t>
  </si>
  <si>
    <t xml:space="preserve">Earnings Code:  </t>
  </si>
  <si>
    <t>F41</t>
  </si>
  <si>
    <t xml:space="preserve">Benefits Code:  </t>
  </si>
  <si>
    <t>F40</t>
  </si>
  <si>
    <t>Updated Amount with Gross-up</t>
  </si>
  <si>
    <t>Total Cost to Department</t>
  </si>
  <si>
    <t>Federal Income Tax (22%)</t>
  </si>
  <si>
    <t>(2) EMPLOYEE  INFORMATION</t>
  </si>
  <si>
    <t>An additional 0.9% Medicare tax applies to Medicare wages that exceed $200,000.</t>
  </si>
  <si>
    <t>Additional Medicare Tax (0.9%)</t>
  </si>
  <si>
    <t>Enter the name of the employee who is receiving payment or reimbursement.</t>
  </si>
  <si>
    <t>Enter the name of the department paying the employee.</t>
  </si>
  <si>
    <t xml:space="preserve">Describe the event, payment, or reimbursement that the department is choosing to </t>
  </si>
  <si>
    <t>grossed-up.</t>
  </si>
  <si>
    <t xml:space="preserve">The fund entered on this line must be a discretionary fund. </t>
  </si>
  <si>
    <t>This line must be signed by someone who is in a supervisory position.</t>
  </si>
  <si>
    <t>Norman Niner</t>
  </si>
  <si>
    <t>Event Tickets</t>
  </si>
  <si>
    <t>Norma Niner, Department Chairperson</t>
  </si>
  <si>
    <t>(4) SUBMISSION QUESTIONS</t>
  </si>
  <si>
    <t>If the submission description applies to this gross up event, please check the box.</t>
  </si>
  <si>
    <t>(5) PAYROLL USE ONLY</t>
  </si>
  <si>
    <t>School Spirit</t>
  </si>
  <si>
    <t>Enter gross up amount</t>
  </si>
  <si>
    <t>13****</t>
  </si>
  <si>
    <t>If a payment or reimbursement is not in compliance with the University’s accountable plan or fringe benefit exclusions, then the amount of the payment or reimbursement will be treated as taxable income to the recipient, regardless of the type of funds used for payment.  Payments made to or on behalf of an employee’s spouse, guest, and/or children will be treated as having been made to the employee.  In this situation, the department can choose to gross-up the payment so that the employee’s tax liability is paid by the department.  Discretionary Funds are the only funds that may be used for this purpose.  For questions regarding this form, contact the Tax Office at 687-5742 or at taxoffice@charlotte.edu</t>
  </si>
  <si>
    <t>The annual FICA limit is $176,100.  Once an employee's wage base meets this limit, the employee is no longer subject to social security tax.  If you are unsure as to whether or not the employee has met the annual FICA limit, contact the Tax Office at 687-5742.</t>
  </si>
  <si>
    <t>State Income Tax (4.35%)</t>
  </si>
  <si>
    <t>I. EMPLOYEE AND PAYMENT INFORMATION</t>
  </si>
  <si>
    <t>II. EMPLOYEE  INFORMATION</t>
  </si>
  <si>
    <t>III. GROSS-UP CALCULATION</t>
  </si>
  <si>
    <t>GROSS-UP CALCULATION</t>
  </si>
  <si>
    <t>The annual FICA limit is $176,100. Once an employee's wage base meets this limit, the employee is no longer subject to social security tax. If you are unsure as to whether or not the employee has met the annual FICA limit, contact the Tax Office at 704-687-5742.</t>
  </si>
  <si>
    <t>IV. SUBMISSION QUESTIONS</t>
  </si>
  <si>
    <t>V. PAYROLL USE ONLY</t>
  </si>
  <si>
    <r>
      <rPr>
        <sz val="16"/>
        <rFont val="Arial"/>
        <family val="2"/>
      </rPr>
      <t>--</t>
    </r>
    <r>
      <rPr>
        <b/>
        <sz val="16"/>
        <rFont val="Arial"/>
        <family val="2"/>
      </rPr>
      <t>Form Instructions</t>
    </r>
    <r>
      <rPr>
        <sz val="16"/>
        <rFont val="Arial"/>
        <family val="2"/>
      </rPr>
      <t>--</t>
    </r>
  </si>
  <si>
    <t>If a payment or reimbursement is not in compliance with the University’s accountable plan or fringe benefit exclusions, then the amount of the payment or reimbursement will be treated as taxable income to the recipient, regardless of the type of funds used for payment.  Payments made to or on behalf of an employee’s spouse, guest, and/or children will be treated as having been made to the employee. In this situation, the department can choose to gross-up the payment so that the employee’s tax liability is paid by the department.  Discretionary Funds are the only funds that may be used for this purpose. For questions regarding this form, contact the Tax Office at 704-687-5742 or taxoffice@charlotte.edu</t>
  </si>
  <si>
    <t>Enter the six-digit account number.</t>
  </si>
  <si>
    <t>Enter the employee's UNC Charlotte ID number (80#######).</t>
  </si>
  <si>
    <t>Describe the event, payment, or reimbursement that the department is choosing to gross-up.</t>
  </si>
  <si>
    <t>Enter the employee's nine-digit Charlotte ID # (80XXXXXXX).</t>
  </si>
  <si>
    <t>Enter the name of the employee receiving payment or reimbursement.</t>
  </si>
  <si>
    <t>Supervisor's Printed Name</t>
  </si>
  <si>
    <t>Supervisor's Signature:</t>
  </si>
  <si>
    <t>Supervisor's Printed Name:</t>
  </si>
  <si>
    <t>Enter the supervisor's first and last name.</t>
  </si>
  <si>
    <t>SCHOOL SPIRIT</t>
  </si>
  <si>
    <t>Event tickets</t>
  </si>
  <si>
    <t>Nancy Niner</t>
  </si>
  <si>
    <t>Nancy Niner, Department Chairperson</t>
  </si>
  <si>
    <t>GROSS-UP CALCULATION - Form Instructions</t>
  </si>
  <si>
    <r>
      <t xml:space="preserve">If a payment or reimbursement is not in compliance with the University’s accountable plan or fringe benefit exclusions, then the amount of the payment or reimbursement will be treated as taxable income to the recipient, regardless of the type of funds used for payment.  Payments made to or on behalf of an employee’s spouse, guest, and/or children will be treated as having been made to the employee. In this situation, the department can choose to gross-up the payment so that the employee’s tax liability is paid by the department.  </t>
    </r>
    <r>
      <rPr>
        <i/>
        <sz val="10"/>
        <rFont val="Arial"/>
        <family val="2"/>
      </rPr>
      <t>Discretionary Funds are the only funds that may be used for this purpose.</t>
    </r>
    <r>
      <rPr>
        <sz val="10"/>
        <rFont val="Arial"/>
        <family val="2"/>
      </rPr>
      <t xml:space="preserve"> For form questions, contact the Tax Office at 704-687-5742 or taxoffice@charlotte.edu.</t>
    </r>
  </si>
  <si>
    <t xml:space="preserve">The fund entered on this line must be a discretionary fund.  </t>
  </si>
  <si>
    <r>
      <t xml:space="preserve">If a payment or reimbursement is not in compliance with the University’s accountable plan or fringe benefit exclusions, then the amount of the payment or reimbursement will be treated as taxable income to the recipient, regardless of the type of funds used for payment.  Payments made to or on behalf of an employee’s spouse, guest, and/or children will be treated as having been made to the employee. In this situation, the department can choose to gross-up the payment so that the employee’s tax liability is paid by the department.  </t>
    </r>
    <r>
      <rPr>
        <i/>
        <sz val="10"/>
        <rFont val="Arial"/>
        <family val="2"/>
      </rPr>
      <t>Discretionary funds are the only funds that may be used for this purpose</t>
    </r>
    <r>
      <rPr>
        <sz val="10"/>
        <rFont val="Arial"/>
        <family val="2"/>
      </rPr>
      <t>. For form questions, contact the Tax Office at 704-687-5742 or taxoffice@charlotte.edu.</t>
    </r>
  </si>
  <si>
    <t>GROSS-UP CALCULATION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</si>
</sst>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0"/>
      <name val="Arial"/>
    </font>
    <font>
      <sz val="8"/>
      <name val="Arial"/>
      <family val="2"/>
    </font>
    <font>
      <b/>
      <sz val="10"/>
      <name val="Arial"/>
      <family val="2"/>
    </font>
    <font>
      <sz val="10"/>
      <name val="Arial"/>
      <family val="2"/>
    </font>
    <font>
      <b/>
      <sz val="18"/>
      <name val="Arial"/>
      <family val="2"/>
    </font>
    <font>
      <i/>
      <sz val="10"/>
      <name val="Arial"/>
      <family val="2"/>
    </font>
    <font>
      <sz val="10"/>
      <color theme="5" tint="0.79998168889431442"/>
      <name val="Arial"/>
      <family val="2"/>
    </font>
    <font>
      <sz val="10"/>
      <color theme="0"/>
      <name val="Arial"/>
      <family val="2"/>
    </font>
    <font>
      <sz val="12"/>
      <color rgb="FF000000"/>
      <name val="Calibri"/>
      <family val="2"/>
    </font>
    <font>
      <sz val="10"/>
      <color rgb="FFC00000"/>
      <name val="Arial"/>
      <family val="2"/>
    </font>
    <font>
      <sz val="10"/>
      <name val="Lucida Handwriting Italic"/>
    </font>
    <font>
      <sz val="10"/>
      <name val="Arial"/>
      <family val="2"/>
    </font>
    <font>
      <b/>
      <sz val="11"/>
      <name val="Arial"/>
      <family val="2"/>
    </font>
    <font>
      <b/>
      <sz val="16"/>
      <name val="Arial"/>
      <family val="2"/>
    </font>
    <font>
      <sz val="11"/>
      <name val="Arial"/>
      <family val="2"/>
    </font>
    <font>
      <sz val="16"/>
      <name val="Arial"/>
      <family val="2"/>
    </font>
    <font>
      <b/>
      <sz val="17"/>
      <name val="Arial"/>
      <family val="2"/>
    </font>
    <font>
      <sz val="17"/>
      <name val="Arial"/>
      <family val="2"/>
    </font>
    <font>
      <b/>
      <sz val="15"/>
      <color theme="1"/>
      <name val="Times New Roman"/>
      <family val="1"/>
    </font>
    <font>
      <b/>
      <sz val="10.5"/>
      <color theme="1"/>
      <name val="Times New Roman"/>
      <family val="1"/>
    </font>
    <font>
      <sz val="10.5"/>
      <name val="Times New Roman"/>
      <family val="1"/>
    </font>
    <font>
      <b/>
      <sz val="10.5"/>
      <name val="Times New Roman"/>
      <family val="1"/>
    </font>
    <font>
      <sz val="9"/>
      <name val="Arial"/>
      <family val="2"/>
    </font>
    <font>
      <b/>
      <sz val="12"/>
      <color theme="1"/>
      <name val="Arial"/>
      <family val="2"/>
    </font>
    <font>
      <sz val="12"/>
      <color theme="1"/>
      <name val="Arial"/>
      <family val="2"/>
    </font>
    <font>
      <sz val="9"/>
      <color theme="1"/>
      <name val="Arial"/>
      <family val="2"/>
    </font>
    <font>
      <sz val="11"/>
      <color theme="1"/>
      <name val="Arial"/>
      <family val="2"/>
    </font>
    <font>
      <i/>
      <sz val="11"/>
      <name val="Arial"/>
      <family val="2"/>
    </font>
    <font>
      <sz val="11"/>
      <name val="Lucida Handwriting"/>
      <family val="4"/>
    </font>
    <font>
      <sz val="10"/>
      <color theme="1"/>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44" fontId="11" fillId="0" borderId="0" applyFont="0" applyFill="0" applyBorder="0" applyAlignment="0" applyProtection="0"/>
  </cellStyleXfs>
  <cellXfs count="183">
    <xf numFmtId="0" fontId="0" fillId="0" borderId="0" xfId="0"/>
    <xf numFmtId="0" fontId="0" fillId="0" borderId="0" xfId="0" applyProtection="1">
      <protection locked="0"/>
    </xf>
    <xf numFmtId="0" fontId="0" fillId="2" borderId="0" xfId="0" applyFill="1" applyProtection="1">
      <protection locked="0"/>
    </xf>
    <xf numFmtId="0" fontId="0" fillId="2" borderId="12" xfId="0" applyFill="1" applyBorder="1" applyProtection="1">
      <protection locked="0"/>
    </xf>
    <xf numFmtId="39" fontId="0" fillId="4" borderId="19" xfId="0" applyNumberFormat="1" applyFill="1" applyBorder="1" applyProtection="1">
      <protection locked="0"/>
    </xf>
    <xf numFmtId="39" fontId="0" fillId="0" borderId="19" xfId="0" applyNumberFormat="1" applyBorder="1"/>
    <xf numFmtId="39" fontId="0" fillId="4" borderId="18" xfId="0" applyNumberFormat="1" applyFill="1" applyBorder="1"/>
    <xf numFmtId="0" fontId="7" fillId="4" borderId="0" xfId="0" applyFont="1" applyFill="1" applyProtection="1">
      <protection locked="0"/>
    </xf>
    <xf numFmtId="0" fontId="3" fillId="2" borderId="11" xfId="0" applyFont="1" applyFill="1" applyBorder="1"/>
    <xf numFmtId="0" fontId="0" fillId="2" borderId="0" xfId="0" applyFill="1"/>
    <xf numFmtId="0" fontId="0" fillId="2" borderId="11" xfId="0" applyFill="1" applyBorder="1"/>
    <xf numFmtId="0" fontId="6" fillId="2" borderId="11" xfId="0" applyFont="1" applyFill="1" applyBorder="1"/>
    <xf numFmtId="0" fontId="0" fillId="2" borderId="12" xfId="0" applyFill="1" applyBorder="1"/>
    <xf numFmtId="0" fontId="2" fillId="2" borderId="11" xfId="0" applyFont="1" applyFill="1" applyBorder="1" applyAlignment="1">
      <alignment horizontal="center"/>
    </xf>
    <xf numFmtId="0" fontId="2" fillId="2" borderId="0" xfId="0" applyFont="1" applyFill="1" applyAlignment="1">
      <alignment horizontal="center"/>
    </xf>
    <xf numFmtId="39" fontId="0" fillId="2" borderId="12" xfId="0" applyNumberFormat="1" applyFill="1" applyBorder="1"/>
    <xf numFmtId="0" fontId="5" fillId="2" borderId="11" xfId="0" applyFont="1" applyFill="1" applyBorder="1"/>
    <xf numFmtId="0" fontId="3" fillId="2" borderId="0" xfId="0" applyFont="1" applyFill="1"/>
    <xf numFmtId="0" fontId="3" fillId="0" borderId="11" xfId="0" applyFont="1" applyBorder="1"/>
    <xf numFmtId="0" fontId="3" fillId="0" borderId="0" xfId="0" applyFont="1"/>
    <xf numFmtId="39" fontId="0" fillId="0" borderId="12" xfId="0" applyNumberFormat="1" applyBorder="1"/>
    <xf numFmtId="0" fontId="0" fillId="0" borderId="11" xfId="0" applyBorder="1"/>
    <xf numFmtId="0" fontId="0" fillId="0" borderId="0" xfId="0" applyAlignment="1">
      <alignment horizontal="left"/>
    </xf>
    <xf numFmtId="0" fontId="0" fillId="0" borderId="12" xfId="0" applyBorder="1"/>
    <xf numFmtId="0" fontId="3" fillId="4" borderId="17" xfId="0" applyFont="1" applyFill="1" applyBorder="1"/>
    <xf numFmtId="0" fontId="3" fillId="4" borderId="4" xfId="0" applyFont="1" applyFill="1" applyBorder="1"/>
    <xf numFmtId="0" fontId="0" fillId="4" borderId="4" xfId="0" applyFill="1" applyBorder="1"/>
    <xf numFmtId="0" fontId="0" fillId="4" borderId="0" xfId="0" applyFill="1"/>
    <xf numFmtId="39" fontId="0" fillId="4" borderId="0" xfId="0" applyNumberFormat="1" applyFill="1"/>
    <xf numFmtId="0" fontId="3" fillId="4" borderId="11" xfId="0" applyFont="1" applyFill="1" applyBorder="1"/>
    <xf numFmtId="0" fontId="3" fillId="4" borderId="0" xfId="0" applyFont="1" applyFill="1"/>
    <xf numFmtId="39" fontId="3" fillId="4" borderId="12" xfId="0" applyNumberFormat="1" applyFont="1" applyFill="1" applyBorder="1"/>
    <xf numFmtId="0" fontId="3" fillId="2" borderId="6" xfId="0" applyFont="1"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7" xfId="0" applyBorder="1" applyProtection="1">
      <protection locked="0"/>
    </xf>
    <xf numFmtId="0" fontId="0" fillId="0" borderId="4" xfId="0" applyBorder="1" applyProtection="1">
      <protection locked="0"/>
    </xf>
    <xf numFmtId="0" fontId="0" fillId="0" borderId="18" xfId="0" applyBorder="1" applyProtection="1">
      <protection locked="0"/>
    </xf>
    <xf numFmtId="0" fontId="3" fillId="0" borderId="0" xfId="0" applyFont="1" applyAlignment="1">
      <alignment horizontal="left" vertical="center" wrapText="1"/>
    </xf>
    <xf numFmtId="0" fontId="3" fillId="0" borderId="26" xfId="0" applyFont="1" applyBorder="1"/>
    <xf numFmtId="39" fontId="0" fillId="0" borderId="20" xfId="0" applyNumberFormat="1" applyBorder="1"/>
    <xf numFmtId="0" fontId="0" fillId="0" borderId="26" xfId="0" applyBorder="1"/>
    <xf numFmtId="0" fontId="0" fillId="0" borderId="20" xfId="0" applyBorder="1"/>
    <xf numFmtId="0" fontId="6" fillId="0" borderId="24" xfId="0" applyFont="1" applyBorder="1"/>
    <xf numFmtId="0" fontId="0" fillId="0" borderId="23" xfId="0" applyBorder="1"/>
    <xf numFmtId="0" fontId="0" fillId="0" borderId="25" xfId="0" applyBorder="1"/>
    <xf numFmtId="0" fontId="0" fillId="0" borderId="1" xfId="0" applyBorder="1"/>
    <xf numFmtId="0" fontId="0" fillId="0" borderId="1" xfId="0" applyBorder="1" applyProtection="1">
      <protection locked="0"/>
    </xf>
    <xf numFmtId="0" fontId="0" fillId="0" borderId="28" xfId="0" applyBorder="1" applyProtection="1">
      <protection locked="0"/>
    </xf>
    <xf numFmtId="0" fontId="3" fillId="0" borderId="27" xfId="0" applyFont="1" applyBorder="1"/>
    <xf numFmtId="0" fontId="6" fillId="0" borderId="26" xfId="0" applyFont="1" applyBorder="1"/>
    <xf numFmtId="0" fontId="3" fillId="4" borderId="24" xfId="0" applyFont="1" applyFill="1" applyBorder="1"/>
    <xf numFmtId="0" fontId="3" fillId="4" borderId="23" xfId="0" applyFont="1" applyFill="1" applyBorder="1"/>
    <xf numFmtId="0" fontId="0" fillId="4" borderId="23" xfId="0" applyFill="1" applyBorder="1"/>
    <xf numFmtId="0" fontId="3" fillId="4" borderId="27" xfId="0" applyFont="1" applyFill="1" applyBorder="1"/>
    <xf numFmtId="0" fontId="3" fillId="4" borderId="1" xfId="0" applyFont="1" applyFill="1" applyBorder="1"/>
    <xf numFmtId="0" fontId="0" fillId="4" borderId="1" xfId="0" applyFill="1" applyBorder="1"/>
    <xf numFmtId="0" fontId="0" fillId="0" borderId="26" xfId="0" applyBorder="1" applyProtection="1">
      <protection locked="0"/>
    </xf>
    <xf numFmtId="0" fontId="0" fillId="0" borderId="20" xfId="0" applyBorder="1" applyProtection="1">
      <protection locked="0"/>
    </xf>
    <xf numFmtId="0" fontId="0" fillId="0" borderId="27" xfId="0" applyBorder="1" applyProtection="1">
      <protection locked="0"/>
    </xf>
    <xf numFmtId="0" fontId="17" fillId="0" borderId="0" xfId="0" applyFont="1" applyAlignment="1" applyProtection="1">
      <alignment vertical="center"/>
      <protection locked="0"/>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8" fillId="0" borderId="21" xfId="0" applyFont="1" applyBorder="1" applyAlignment="1" applyProtection="1">
      <alignment horizontal="center"/>
      <protection locked="0" hidden="1"/>
    </xf>
    <xf numFmtId="44" fontId="19" fillId="0" borderId="21" xfId="2" applyFont="1" applyBorder="1" applyAlignment="1" applyProtection="1">
      <alignment horizontal="right" vertical="center"/>
      <protection locked="0" hidden="1"/>
    </xf>
    <xf numFmtId="0" fontId="2" fillId="0" borderId="26" xfId="0" applyFont="1" applyBorder="1"/>
    <xf numFmtId="0" fontId="2" fillId="0" borderId="20" xfId="0" applyFont="1" applyBorder="1" applyAlignment="1">
      <alignment horizontal="right"/>
    </xf>
    <xf numFmtId="0" fontId="5" fillId="0" borderId="0" xfId="0" applyFont="1" applyAlignment="1">
      <alignment horizontal="right"/>
    </xf>
    <xf numFmtId="0" fontId="0" fillId="0" borderId="1" xfId="0" applyBorder="1" applyAlignment="1">
      <alignment vertical="center"/>
    </xf>
    <xf numFmtId="44" fontId="21" fillId="0" borderId="21" xfId="2" applyFont="1" applyBorder="1" applyAlignment="1">
      <alignment vertical="center"/>
    </xf>
    <xf numFmtId="0" fontId="0" fillId="0" borderId="0" xfId="0" applyAlignment="1">
      <alignment vertical="center"/>
    </xf>
    <xf numFmtId="44" fontId="20" fillId="0" borderId="21" xfId="2" applyFont="1" applyBorder="1" applyAlignment="1">
      <alignment vertical="center"/>
    </xf>
    <xf numFmtId="0" fontId="0" fillId="0" borderId="0" xfId="0" applyAlignment="1">
      <alignment horizontal="right" vertical="center"/>
    </xf>
    <xf numFmtId="0" fontId="0" fillId="0" borderId="20" xfId="0" applyBorder="1" applyAlignment="1">
      <alignment horizontal="right" vertical="center"/>
    </xf>
    <xf numFmtId="0" fontId="25" fillId="0" borderId="23" xfId="2" applyNumberFormat="1" applyFont="1" applyBorder="1" applyAlignment="1" applyProtection="1">
      <alignment horizontal="left" vertical="top" wrapText="1"/>
      <protection locked="0" hidden="1"/>
    </xf>
    <xf numFmtId="0" fontId="25" fillId="0" borderId="25" xfId="2" applyNumberFormat="1" applyFont="1" applyBorder="1" applyAlignment="1" applyProtection="1">
      <alignment horizontal="left" vertical="top" wrapText="1"/>
      <protection locked="0" hidden="1"/>
    </xf>
    <xf numFmtId="0" fontId="2" fillId="0" borderId="0" xfId="0" applyFont="1"/>
    <xf numFmtId="44" fontId="3" fillId="4" borderId="25" xfId="2" applyFont="1" applyFill="1" applyBorder="1"/>
    <xf numFmtId="44" fontId="0" fillId="4" borderId="28" xfId="2" applyFont="1" applyFill="1" applyBorder="1"/>
    <xf numFmtId="0" fontId="17" fillId="0" borderId="0" xfId="0" applyFont="1" applyAlignment="1">
      <alignment vertical="center"/>
    </xf>
    <xf numFmtId="0" fontId="25" fillId="0" borderId="23" xfId="2" applyNumberFormat="1" applyFont="1" applyBorder="1" applyAlignment="1" applyProtection="1">
      <alignment horizontal="left" vertical="top" wrapText="1"/>
    </xf>
    <xf numFmtId="0" fontId="25" fillId="0" borderId="25" xfId="2" applyNumberFormat="1" applyFont="1" applyBorder="1" applyAlignment="1" applyProtection="1">
      <alignment horizontal="left" vertical="top" wrapText="1"/>
    </xf>
    <xf numFmtId="0" fontId="0" fillId="0" borderId="28" xfId="0" applyBorder="1"/>
    <xf numFmtId="0" fontId="2" fillId="0" borderId="26" xfId="0" applyFont="1" applyBorder="1"/>
    <xf numFmtId="0" fontId="2" fillId="0" borderId="0" xfId="0" applyFont="1"/>
    <xf numFmtId="0" fontId="24" fillId="0" borderId="2" xfId="2" applyNumberFormat="1" applyFont="1" applyBorder="1" applyAlignment="1" applyProtection="1">
      <alignment horizontal="left"/>
      <protection locked="0" hidden="1"/>
    </xf>
    <xf numFmtId="0" fontId="24" fillId="0" borderId="22" xfId="2" applyNumberFormat="1" applyFont="1" applyBorder="1" applyAlignment="1" applyProtection="1">
      <alignment horizontal="left"/>
      <protection locked="0" hidden="1"/>
    </xf>
    <xf numFmtId="0" fontId="2" fillId="0" borderId="20" xfId="0" applyFont="1" applyBorder="1"/>
    <xf numFmtId="0" fontId="3" fillId="0" borderId="26" xfId="0" applyFont="1" applyBorder="1" applyAlignment="1">
      <alignment horizontal="right" vertical="center"/>
    </xf>
    <xf numFmtId="0" fontId="3" fillId="0" borderId="0" xfId="0" applyFont="1" applyAlignment="1">
      <alignment horizontal="right" vertical="center"/>
    </xf>
    <xf numFmtId="0" fontId="2" fillId="0" borderId="27" xfId="0" applyFont="1" applyBorder="1" applyAlignment="1">
      <alignment horizontal="right" vertical="center"/>
    </xf>
    <xf numFmtId="0" fontId="2" fillId="0" borderId="1" xfId="0" applyFont="1" applyBorder="1" applyAlignment="1">
      <alignment horizontal="right" vertical="center"/>
    </xf>
    <xf numFmtId="0" fontId="2" fillId="0" borderId="26" xfId="0" applyFont="1" applyBorder="1" applyAlignment="1">
      <alignment horizontal="right" vertical="center"/>
    </xf>
    <xf numFmtId="0" fontId="2" fillId="0" borderId="0" xfId="0" applyFont="1" applyAlignment="1">
      <alignment horizontal="right" vertical="center"/>
    </xf>
    <xf numFmtId="0" fontId="5" fillId="0" borderId="26" xfId="0" applyFont="1" applyBorder="1" applyAlignment="1">
      <alignment horizontal="right" vertical="center"/>
    </xf>
    <xf numFmtId="0" fontId="5" fillId="0" borderId="0" xfId="0" applyFont="1" applyAlignment="1">
      <alignment horizontal="right" vertical="center"/>
    </xf>
    <xf numFmtId="0" fontId="0" fillId="0" borderId="0" xfId="0" applyAlignment="1">
      <alignment horizontal="right" vertical="center"/>
    </xf>
    <xf numFmtId="0" fontId="16" fillId="0" borderId="0" xfId="0" applyFont="1" applyAlignment="1">
      <alignment horizontal="center" vertical="center"/>
    </xf>
    <xf numFmtId="0" fontId="3" fillId="0" borderId="0" xfId="0" applyFont="1" applyAlignment="1">
      <alignment horizontal="left" vertical="center" wrapText="1"/>
    </xf>
    <xf numFmtId="0" fontId="23" fillId="0" borderId="2" xfId="2" applyNumberFormat="1" applyFont="1" applyBorder="1" applyAlignment="1" applyProtection="1">
      <alignment horizontal="left"/>
      <protection locked="0" hidden="1"/>
    </xf>
    <xf numFmtId="0" fontId="23" fillId="0" borderId="22" xfId="2" applyNumberFormat="1" applyFont="1" applyBorder="1" applyAlignment="1" applyProtection="1">
      <alignment horizontal="left"/>
      <protection locked="0" hidden="1"/>
    </xf>
    <xf numFmtId="0" fontId="2" fillId="0" borderId="24" xfId="0" applyFont="1" applyBorder="1"/>
    <xf numFmtId="0" fontId="2" fillId="0" borderId="23" xfId="0" applyFont="1" applyBorder="1"/>
    <xf numFmtId="0" fontId="12" fillId="0" borderId="0" xfId="0" applyFont="1" applyAlignment="1">
      <alignment horizontal="center" vertical="center"/>
    </xf>
    <xf numFmtId="0" fontId="12" fillId="0" borderId="1" xfId="0" applyFont="1" applyBorder="1" applyAlignment="1">
      <alignment horizontal="center" vertical="center"/>
    </xf>
    <xf numFmtId="0" fontId="3" fillId="0" borderId="23" xfId="0" applyFont="1" applyBorder="1"/>
    <xf numFmtId="0" fontId="27" fillId="0" borderId="24" xfId="0" applyFont="1" applyBorder="1" applyProtection="1">
      <protection locked="0"/>
    </xf>
    <xf numFmtId="0" fontId="27" fillId="0" borderId="23" xfId="0" applyFont="1" applyBorder="1" applyProtection="1">
      <protection locked="0"/>
    </xf>
    <xf numFmtId="0" fontId="27" fillId="0" borderId="25" xfId="0" applyFont="1" applyBorder="1" applyProtection="1">
      <protection locked="0"/>
    </xf>
    <xf numFmtId="0" fontId="14" fillId="0" borderId="2" xfId="0" applyFont="1" applyBorder="1" applyAlignment="1" applyProtection="1">
      <alignment horizontal="left"/>
      <protection locked="0"/>
    </xf>
    <xf numFmtId="0" fontId="14" fillId="0" borderId="22" xfId="0" applyFont="1" applyBorder="1" applyAlignment="1" applyProtection="1">
      <alignment horizontal="left"/>
      <protection locked="0"/>
    </xf>
    <xf numFmtId="0" fontId="3" fillId="0" borderId="27" xfId="0" applyFont="1" applyBorder="1" applyAlignment="1">
      <alignment horizontal="left" wrapText="1"/>
    </xf>
    <xf numFmtId="0" fontId="3" fillId="0" borderId="29" xfId="0" applyFont="1" applyBorder="1" applyAlignment="1">
      <alignment horizontal="left" wrapText="1"/>
    </xf>
    <xf numFmtId="0" fontId="22" fillId="0" borderId="27" xfId="0" applyFont="1" applyBorder="1" applyAlignment="1">
      <alignment horizontal="left" vertical="center" wrapText="1"/>
    </xf>
    <xf numFmtId="0" fontId="22" fillId="0" borderId="29" xfId="0" applyFont="1" applyBorder="1" applyAlignment="1">
      <alignment horizontal="left" vertical="center" wrapText="1"/>
    </xf>
    <xf numFmtId="0" fontId="3" fillId="0" borderId="26" xfId="0" applyFont="1" applyBorder="1" applyAlignment="1">
      <alignment horizontal="left"/>
    </xf>
    <xf numFmtId="0" fontId="3" fillId="0" borderId="0" xfId="0" applyFont="1" applyAlignment="1">
      <alignment horizontal="left"/>
    </xf>
    <xf numFmtId="0" fontId="3" fillId="0" borderId="20" xfId="0" applyFont="1" applyBorder="1" applyAlignment="1">
      <alignment horizontal="left"/>
    </xf>
    <xf numFmtId="0" fontId="2" fillId="0" borderId="24" xfId="0" applyFont="1" applyBorder="1" applyProtection="1">
      <protection locked="0"/>
    </xf>
    <xf numFmtId="0" fontId="2" fillId="0" borderId="23" xfId="0" applyFont="1" applyBorder="1" applyProtection="1">
      <protection locked="0"/>
    </xf>
    <xf numFmtId="0" fontId="2" fillId="0" borderId="25" xfId="0" applyFont="1" applyBorder="1" applyProtection="1">
      <protection locked="0"/>
    </xf>
    <xf numFmtId="0" fontId="22" fillId="0" borderId="1" xfId="0" applyFont="1" applyBorder="1" applyAlignment="1">
      <alignment horizontal="left" vertical="center" wrapText="1"/>
    </xf>
    <xf numFmtId="0" fontId="22" fillId="0" borderId="28" xfId="0" applyFont="1" applyBorder="1" applyAlignment="1">
      <alignment horizontal="left" vertical="center" wrapText="1"/>
    </xf>
    <xf numFmtId="0" fontId="3" fillId="0" borderId="1" xfId="0" applyFont="1" applyBorder="1" applyAlignment="1">
      <alignment horizontal="left" wrapText="1"/>
    </xf>
    <xf numFmtId="0" fontId="3" fillId="0" borderId="28" xfId="0" applyFont="1" applyBorder="1" applyAlignment="1">
      <alignment horizontal="left" wrapText="1"/>
    </xf>
    <xf numFmtId="0" fontId="26" fillId="0" borderId="2" xfId="2" applyNumberFormat="1" applyFont="1" applyBorder="1" applyAlignment="1" applyProtection="1">
      <alignment horizontal="left"/>
      <protection locked="0" hidden="1"/>
    </xf>
    <xf numFmtId="0" fontId="26" fillId="0" borderId="22" xfId="2" applyNumberFormat="1" applyFont="1" applyBorder="1" applyAlignment="1" applyProtection="1">
      <alignment horizontal="left"/>
      <protection locked="0" hidden="1"/>
    </xf>
    <xf numFmtId="0" fontId="26" fillId="0" borderId="24" xfId="2" applyNumberFormat="1" applyFont="1" applyBorder="1" applyAlignment="1" applyProtection="1">
      <alignment horizontal="left" vertical="top" wrapText="1"/>
      <protection locked="0" hidden="1"/>
    </xf>
    <xf numFmtId="0" fontId="26" fillId="0" borderId="23" xfId="2" applyNumberFormat="1" applyFont="1" applyBorder="1" applyAlignment="1" applyProtection="1">
      <alignment horizontal="left" vertical="top" wrapText="1"/>
      <protection locked="0" hidden="1"/>
    </xf>
    <xf numFmtId="0" fontId="26" fillId="0" borderId="25" xfId="2" applyNumberFormat="1" applyFont="1" applyBorder="1" applyAlignment="1" applyProtection="1">
      <alignment horizontal="left" vertical="top" wrapText="1"/>
      <protection locked="0" hidden="1"/>
    </xf>
    <xf numFmtId="0" fontId="26" fillId="0" borderId="26" xfId="2" applyNumberFormat="1" applyFont="1" applyBorder="1" applyAlignment="1" applyProtection="1">
      <alignment horizontal="left" vertical="top" wrapText="1"/>
      <protection locked="0" hidden="1"/>
    </xf>
    <xf numFmtId="0" fontId="26" fillId="0" borderId="0" xfId="2" applyNumberFormat="1" applyFont="1" applyBorder="1" applyAlignment="1" applyProtection="1">
      <alignment horizontal="left" vertical="top" wrapText="1"/>
      <protection locked="0" hidden="1"/>
    </xf>
    <xf numFmtId="0" fontId="26" fillId="0" borderId="20" xfId="2" applyNumberFormat="1" applyFont="1" applyBorder="1" applyAlignment="1" applyProtection="1">
      <alignment horizontal="left" vertical="top" wrapText="1"/>
      <protection locked="0" hidden="1"/>
    </xf>
    <xf numFmtId="0" fontId="26" fillId="0" borderId="27" xfId="2" applyNumberFormat="1" applyFont="1" applyBorder="1" applyAlignment="1" applyProtection="1">
      <alignment horizontal="left" vertical="top" wrapText="1"/>
      <protection locked="0" hidden="1"/>
    </xf>
    <xf numFmtId="0" fontId="26" fillId="0" borderId="1" xfId="2" applyNumberFormat="1" applyFont="1" applyBorder="1" applyAlignment="1" applyProtection="1">
      <alignment horizontal="left" vertical="top" wrapText="1"/>
      <protection locked="0" hidden="1"/>
    </xf>
    <xf numFmtId="0" fontId="26" fillId="0" borderId="28" xfId="2" applyNumberFormat="1" applyFont="1" applyBorder="1" applyAlignment="1" applyProtection="1">
      <alignment horizontal="left" vertical="top" wrapText="1"/>
      <protection locked="0" hidden="1"/>
    </xf>
    <xf numFmtId="0" fontId="9" fillId="2" borderId="2" xfId="0" applyFont="1" applyFill="1" applyBorder="1" applyAlignment="1">
      <alignment horizontal="left"/>
    </xf>
    <xf numFmtId="0" fontId="9" fillId="2" borderId="16" xfId="0" applyFont="1" applyFill="1" applyBorder="1" applyAlignment="1">
      <alignment horizontal="left"/>
    </xf>
    <xf numFmtId="0" fontId="13" fillId="0" borderId="9" xfId="0" quotePrefix="1" applyFont="1" applyBorder="1" applyAlignment="1">
      <alignment horizontal="center"/>
    </xf>
    <xf numFmtId="0" fontId="13" fillId="0" borderId="1" xfId="0" applyFont="1" applyBorder="1" applyAlignment="1">
      <alignment horizontal="center"/>
    </xf>
    <xf numFmtId="0" fontId="13" fillId="0" borderId="10" xfId="0" applyFont="1" applyBorder="1" applyAlignment="1">
      <alignment horizontal="center"/>
    </xf>
    <xf numFmtId="0" fontId="2" fillId="3" borderId="1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4" xfId="0" applyFont="1" applyFill="1" applyBorder="1" applyAlignment="1">
      <alignment horizontal="center" vertical="center"/>
    </xf>
    <xf numFmtId="0" fontId="9" fillId="2" borderId="5" xfId="0" applyFont="1" applyFill="1" applyBorder="1" applyAlignment="1">
      <alignment horizontal="left"/>
    </xf>
    <xf numFmtId="0" fontId="9" fillId="2" borderId="15" xfId="0" applyFont="1" applyFill="1" applyBorder="1" applyAlignment="1">
      <alignment horizontal="left"/>
    </xf>
    <xf numFmtId="0" fontId="2" fillId="3" borderId="13" xfId="0" applyFont="1" applyFill="1" applyBorder="1" applyAlignment="1">
      <alignment horizontal="center"/>
    </xf>
    <xf numFmtId="0" fontId="2" fillId="3" borderId="3" xfId="0" applyFont="1" applyFill="1" applyBorder="1" applyAlignment="1">
      <alignment horizontal="center"/>
    </xf>
    <xf numFmtId="0" fontId="2" fillId="3" borderId="14" xfId="0" applyFont="1" applyFill="1" applyBorder="1" applyAlignment="1">
      <alignment horizontal="center"/>
    </xf>
    <xf numFmtId="0" fontId="9" fillId="2" borderId="0" xfId="0" applyFont="1" applyFill="1" applyAlignment="1">
      <alignment horizontal="right"/>
    </xf>
    <xf numFmtId="0" fontId="9" fillId="2" borderId="20" xfId="0" applyFont="1" applyFill="1" applyBorder="1" applyAlignment="1">
      <alignment horizontal="right"/>
    </xf>
    <xf numFmtId="0" fontId="3" fillId="2" borderId="1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28" fillId="0" borderId="2" xfId="0" applyFont="1" applyBorder="1" applyAlignment="1" applyProtection="1">
      <alignment horizontal="left"/>
      <protection locked="0"/>
    </xf>
    <xf numFmtId="0" fontId="28" fillId="0" borderId="22" xfId="0" applyFont="1" applyBorder="1" applyAlignment="1" applyProtection="1">
      <alignment horizontal="left"/>
      <protection locked="0"/>
    </xf>
    <xf numFmtId="0" fontId="3" fillId="2" borderId="2"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 xfId="0" applyFont="1" applyFill="1" applyBorder="1" applyAlignment="1">
      <alignment horizontal="center"/>
    </xf>
    <xf numFmtId="0" fontId="4" fillId="2" borderId="10" xfId="0" applyFont="1" applyFill="1" applyBorder="1" applyAlignment="1">
      <alignment horizont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2" borderId="5"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10" fillId="2" borderId="2" xfId="0" applyFont="1" applyFill="1" applyBorder="1" applyAlignment="1" applyProtection="1">
      <alignment horizontal="center"/>
      <protection locked="0"/>
    </xf>
    <xf numFmtId="0" fontId="10" fillId="2" borderId="16" xfId="0" applyFont="1" applyFill="1" applyBorder="1" applyAlignment="1" applyProtection="1">
      <alignment horizontal="center"/>
      <protection locked="0"/>
    </xf>
    <xf numFmtId="0" fontId="3" fillId="0" borderId="0" xfId="0" quotePrefix="1" applyFont="1" applyAlignment="1">
      <alignment horizontal="left" vertical="center" wrapText="1"/>
    </xf>
    <xf numFmtId="0" fontId="29" fillId="0" borderId="24" xfId="2" applyNumberFormat="1" applyFont="1" applyBorder="1" applyAlignment="1" applyProtection="1">
      <alignment horizontal="left" vertical="top" wrapText="1"/>
      <protection locked="0" hidden="1"/>
    </xf>
    <xf numFmtId="0" fontId="29" fillId="0" borderId="23" xfId="2" applyNumberFormat="1" applyFont="1" applyBorder="1" applyAlignment="1" applyProtection="1">
      <alignment horizontal="left" vertical="top" wrapText="1"/>
      <protection locked="0" hidden="1"/>
    </xf>
    <xf numFmtId="0" fontId="29" fillId="0" borderId="25" xfId="2" applyNumberFormat="1" applyFont="1" applyBorder="1" applyAlignment="1" applyProtection="1">
      <alignment horizontal="left" vertical="top" wrapText="1"/>
      <protection locked="0" hidden="1"/>
    </xf>
    <xf numFmtId="0" fontId="29" fillId="0" borderId="26" xfId="2" applyNumberFormat="1" applyFont="1" applyBorder="1" applyAlignment="1" applyProtection="1">
      <alignment horizontal="left" vertical="top" wrapText="1"/>
      <protection locked="0" hidden="1"/>
    </xf>
    <xf numFmtId="0" fontId="29" fillId="0" borderId="0" xfId="2" applyNumberFormat="1" applyFont="1" applyBorder="1" applyAlignment="1" applyProtection="1">
      <alignment horizontal="left" vertical="top" wrapText="1"/>
      <protection locked="0" hidden="1"/>
    </xf>
    <xf numFmtId="0" fontId="29" fillId="0" borderId="20" xfId="2" applyNumberFormat="1" applyFont="1" applyBorder="1" applyAlignment="1" applyProtection="1">
      <alignment horizontal="left" vertical="top" wrapText="1"/>
      <protection locked="0" hidden="1"/>
    </xf>
    <xf numFmtId="0" fontId="29" fillId="0" borderId="27" xfId="2" applyNumberFormat="1" applyFont="1" applyBorder="1" applyAlignment="1" applyProtection="1">
      <alignment horizontal="left" vertical="top" wrapText="1"/>
      <protection locked="0" hidden="1"/>
    </xf>
    <xf numFmtId="0" fontId="29" fillId="0" borderId="1" xfId="2" applyNumberFormat="1" applyFont="1" applyBorder="1" applyAlignment="1" applyProtection="1">
      <alignment horizontal="left" vertical="top" wrapText="1"/>
      <protection locked="0" hidden="1"/>
    </xf>
    <xf numFmtId="0" fontId="29" fillId="0" borderId="28" xfId="2" applyNumberFormat="1" applyFont="1" applyBorder="1" applyAlignment="1" applyProtection="1">
      <alignment horizontal="left" vertical="top" wrapText="1"/>
      <protection locked="0" hidden="1"/>
    </xf>
  </cellXfs>
  <cellStyles count="3">
    <cellStyle name="Currency" xfId="2" builtinId="4"/>
    <cellStyle name="Normal" xfId="0" builtinId="0"/>
    <cellStyle name="Normal 4" xfId="1" xr:uid="{00000000-0005-0000-0000-000001000000}"/>
  </cellStyles>
  <dxfs count="1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23" lockText="1" noThreeD="1"/>
</file>

<file path=xl/ctrlProps/ctrlProp10.xml><?xml version="1.0" encoding="utf-8"?>
<formControlPr xmlns="http://schemas.microsoft.com/office/spreadsheetml/2009/9/main" objectType="CheckBox" fmlaLink="AB49" lockText="1" noThreeD="1"/>
</file>

<file path=xl/ctrlProps/ctrlProp11.xml><?xml version="1.0" encoding="utf-8"?>
<formControlPr xmlns="http://schemas.microsoft.com/office/spreadsheetml/2009/9/main" objectType="CheckBox" fmlaLink="AB51" lockText="1" noThreeD="1"/>
</file>

<file path=xl/ctrlProps/ctrlProp12.xml><?xml version="1.0" encoding="utf-8"?>
<formControlPr xmlns="http://schemas.microsoft.com/office/spreadsheetml/2009/9/main" objectType="CheckBox" fmlaLink="AB45" lockText="1" noThreeD="1"/>
</file>

<file path=xl/ctrlProps/ctrlProp13.xml><?xml version="1.0" encoding="utf-8"?>
<formControlPr xmlns="http://schemas.microsoft.com/office/spreadsheetml/2009/9/main" objectType="CheckBox" fmlaLink="H16" lockText="1" noThreeD="1"/>
</file>

<file path=xl/ctrlProps/ctrlProp14.xml><?xml version="1.0" encoding="utf-8"?>
<formControlPr xmlns="http://schemas.microsoft.com/office/spreadsheetml/2009/9/main" objectType="CheckBox" fmlaLink="Z41" lockText="1" noThreeD="1"/>
</file>

<file path=xl/ctrlProps/ctrlProp15.xml><?xml version="1.0" encoding="utf-8"?>
<formControlPr xmlns="http://schemas.microsoft.com/office/spreadsheetml/2009/9/main" objectType="CheckBox" fmlaLink="Z43" lockText="1" noThreeD="1"/>
</file>

<file path=xl/ctrlProps/ctrlProp16.xml><?xml version="1.0" encoding="utf-8"?>
<formControlPr xmlns="http://schemas.microsoft.com/office/spreadsheetml/2009/9/main" objectType="CheckBox" fmlaLink="Z45" lockText="1" noThreeD="1"/>
</file>

<file path=xl/ctrlProps/ctrlProp17.xml><?xml version="1.0" encoding="utf-8"?>
<formControlPr xmlns="http://schemas.microsoft.com/office/spreadsheetml/2009/9/main" objectType="CheckBox" fmlaLink="Z39" lockText="1" noThreeD="1"/>
</file>

<file path=xl/ctrlProps/ctrlProp18.xml><?xml version="1.0" encoding="utf-8"?>
<formControlPr xmlns="http://schemas.microsoft.com/office/spreadsheetml/2009/9/main" objectType="CheckBox" checked="Checked" fmlaLink="A19" lockText="1" noThreeD="1"/>
</file>

<file path=xl/ctrlProps/ctrlProp19.xml><?xml version="1.0" encoding="utf-8"?>
<formControlPr xmlns="http://schemas.microsoft.com/office/spreadsheetml/2009/9/main" objectType="CheckBox" fmlaLink="A23" lockText="1" noThreeD="1"/>
</file>

<file path=xl/ctrlProps/ctrlProp2.xml><?xml version="1.0" encoding="utf-8"?>
<formControlPr xmlns="http://schemas.microsoft.com/office/spreadsheetml/2009/9/main" objectType="CheckBox" fmlaLink="J20" lockText="1" noThreeD="1"/>
</file>

<file path=xl/ctrlProps/ctrlProp20.xml><?xml version="1.0" encoding="utf-8"?>
<formControlPr xmlns="http://schemas.microsoft.com/office/spreadsheetml/2009/9/main" objectType="CheckBox" fmlaLink="J20" lockText="1" noThreeD="1"/>
</file>

<file path=xl/ctrlProps/ctrlProp21.xml><?xml version="1.0" encoding="utf-8"?>
<formControlPr xmlns="http://schemas.microsoft.com/office/spreadsheetml/2009/9/main" objectType="CheckBox" fmlaLink="AB47" lockText="1" noThreeD="1"/>
</file>

<file path=xl/ctrlProps/ctrlProp22.xml><?xml version="1.0" encoding="utf-8"?>
<formControlPr xmlns="http://schemas.microsoft.com/office/spreadsheetml/2009/9/main" objectType="CheckBox" fmlaLink="AB49" lockText="1" noThreeD="1"/>
</file>

<file path=xl/ctrlProps/ctrlProp23.xml><?xml version="1.0" encoding="utf-8"?>
<formControlPr xmlns="http://schemas.microsoft.com/office/spreadsheetml/2009/9/main" objectType="CheckBox" fmlaLink="AB51" lockText="1" noThreeD="1"/>
</file>

<file path=xl/ctrlProps/ctrlProp24.xml><?xml version="1.0" encoding="utf-8"?>
<formControlPr xmlns="http://schemas.microsoft.com/office/spreadsheetml/2009/9/main" objectType="CheckBox" checked="Checked" fmlaLink="AB45" lockText="1" noThreeD="1"/>
</file>

<file path=xl/ctrlProps/ctrlProp25.xml><?xml version="1.0" encoding="utf-8"?>
<formControlPr xmlns="http://schemas.microsoft.com/office/spreadsheetml/2009/9/main" objectType="CheckBox" fmlaLink="H16" lockText="1" noThreeD="1"/>
</file>

<file path=xl/ctrlProps/ctrlProp26.xml><?xml version="1.0" encoding="utf-8"?>
<formControlPr xmlns="http://schemas.microsoft.com/office/spreadsheetml/2009/9/main" objectType="CheckBox" fmlaLink="Z41" lockText="1" noThreeD="1"/>
</file>

<file path=xl/ctrlProps/ctrlProp27.xml><?xml version="1.0" encoding="utf-8"?>
<formControlPr xmlns="http://schemas.microsoft.com/office/spreadsheetml/2009/9/main" objectType="CheckBox" fmlaLink="Z43" lockText="1" noThreeD="1"/>
</file>

<file path=xl/ctrlProps/ctrlProp28.xml><?xml version="1.0" encoding="utf-8"?>
<formControlPr xmlns="http://schemas.microsoft.com/office/spreadsheetml/2009/9/main" objectType="CheckBox" fmlaLink="Z45" lockText="1" noThreeD="1"/>
</file>

<file path=xl/ctrlProps/ctrlProp29.xml><?xml version="1.0" encoding="utf-8"?>
<formControlPr xmlns="http://schemas.microsoft.com/office/spreadsheetml/2009/9/main" objectType="CheckBox" checked="Checked" fmlaLink="Z39" lockText="1" noThreeD="1"/>
</file>

<file path=xl/ctrlProps/ctrlProp3.xml><?xml version="1.0" encoding="utf-8"?>
<formControlPr xmlns="http://schemas.microsoft.com/office/spreadsheetml/2009/9/main" objectType="CheckBox" fmlaLink="AB47" lockText="1" noThreeD="1"/>
</file>

<file path=xl/ctrlProps/ctrlProp30.xml><?xml version="1.0" encoding="utf-8"?>
<formControlPr xmlns="http://schemas.microsoft.com/office/spreadsheetml/2009/9/main" objectType="CheckBox" fmlaLink="A19" lockText="1" noThreeD="1"/>
</file>

<file path=xl/ctrlProps/ctrlProp4.xml><?xml version="1.0" encoding="utf-8"?>
<formControlPr xmlns="http://schemas.microsoft.com/office/spreadsheetml/2009/9/main" objectType="CheckBox" fmlaLink="AB49" lockText="1" noThreeD="1"/>
</file>

<file path=xl/ctrlProps/ctrlProp5.xml><?xml version="1.0" encoding="utf-8"?>
<formControlPr xmlns="http://schemas.microsoft.com/office/spreadsheetml/2009/9/main" objectType="CheckBox" fmlaLink="AB51" lockText="1" noThreeD="1"/>
</file>

<file path=xl/ctrlProps/ctrlProp6.xml><?xml version="1.0" encoding="utf-8"?>
<formControlPr xmlns="http://schemas.microsoft.com/office/spreadsheetml/2009/9/main" objectType="CheckBox" fmlaLink="AB45" lockText="1" noThreeD="1"/>
</file>

<file path=xl/ctrlProps/ctrlProp7.xml><?xml version="1.0" encoding="utf-8"?>
<formControlPr xmlns="http://schemas.microsoft.com/office/spreadsheetml/2009/9/main" objectType="CheckBox" fmlaLink="A23" lockText="1" noThreeD="1"/>
</file>

<file path=xl/ctrlProps/ctrlProp8.xml><?xml version="1.0" encoding="utf-8"?>
<formControlPr xmlns="http://schemas.microsoft.com/office/spreadsheetml/2009/9/main" objectType="CheckBox" fmlaLink="J20" lockText="1" noThreeD="1"/>
</file>

<file path=xl/ctrlProps/ctrlProp9.xml><?xml version="1.0" encoding="utf-8"?>
<formControlPr xmlns="http://schemas.microsoft.com/office/spreadsheetml/2009/9/main" objectType="CheckBox" fmlaLink="AB4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22</xdr:row>
          <xdr:rowOff>114300</xdr:rowOff>
        </xdr:from>
        <xdr:to>
          <xdr:col>3</xdr:col>
          <xdr:colOff>1009650</xdr:colOff>
          <xdr:row>24</xdr:row>
          <xdr:rowOff>0</xdr:rowOff>
        </xdr:to>
        <xdr:sp macro="" textlink="">
          <xdr:nvSpPr>
            <xdr:cNvPr id="1030" name="Check Box 6" descr="  Will the employee's compensation exceed $200,000 for the tax year? "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Has the employee's compensation exceeded $200,000 for the tax year?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19050</xdr:rowOff>
        </xdr:from>
        <xdr:to>
          <xdr:col>8</xdr:col>
          <xdr:colOff>38100</xdr:colOff>
          <xdr:row>20</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Has the employee met the annual FICA limit? If yes, check the box. If no, leave the box blank.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46</xdr:row>
          <xdr:rowOff>0</xdr:rowOff>
        </xdr:from>
        <xdr:to>
          <xdr:col>8</xdr:col>
          <xdr:colOff>38100</xdr:colOff>
          <xdr:row>48</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pending taxable reimbursement to an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48</xdr:row>
          <xdr:rowOff>0</xdr:rowOff>
        </xdr:from>
        <xdr:to>
          <xdr:col>8</xdr:col>
          <xdr:colOff>57150</xdr:colOff>
          <xdr:row>50</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taxable reimbursement already processed through AP or P-card?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209550</xdr:rowOff>
        </xdr:from>
        <xdr:to>
          <xdr:col>8</xdr:col>
          <xdr:colOff>38100</xdr:colOff>
          <xdr:row>51</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for a non-cash taxable benefit to the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44</xdr:row>
          <xdr:rowOff>95250</xdr:rowOff>
        </xdr:from>
        <xdr:to>
          <xdr:col>7</xdr:col>
          <xdr:colOff>1085850</xdr:colOff>
          <xdr:row>46</xdr:row>
          <xdr:rowOff>133350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Will you submit an Employee &amp; Student Direct Pay Request (ESDPR) to pay the employee related to this event?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22</xdr:row>
          <xdr:rowOff>114300</xdr:rowOff>
        </xdr:from>
        <xdr:to>
          <xdr:col>3</xdr:col>
          <xdr:colOff>1009650</xdr:colOff>
          <xdr:row>24</xdr:row>
          <xdr:rowOff>38100</xdr:rowOff>
        </xdr:to>
        <xdr:sp macro="" textlink="">
          <xdr:nvSpPr>
            <xdr:cNvPr id="8193" name="Check Box 1" descr="  Will the employee's compensation exceed $200,000 for the tax year? "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Has the employee's compensation exceeded $200,000 for the tax year?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19050</xdr:rowOff>
        </xdr:from>
        <xdr:to>
          <xdr:col>8</xdr:col>
          <xdr:colOff>38100</xdr:colOff>
          <xdr:row>20</xdr:row>
          <xdr:rowOff>228600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Has the employee met the annual FICA limit? If yes, check the box. If no, leave the box blank.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46</xdr:row>
          <xdr:rowOff>0</xdr:rowOff>
        </xdr:from>
        <xdr:to>
          <xdr:col>8</xdr:col>
          <xdr:colOff>38100</xdr:colOff>
          <xdr:row>48</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pending taxable reimbursement to an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48</xdr:row>
          <xdr:rowOff>0</xdr:rowOff>
        </xdr:from>
        <xdr:to>
          <xdr:col>8</xdr:col>
          <xdr:colOff>57150</xdr:colOff>
          <xdr:row>50</xdr:row>
          <xdr:rowOff>57150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taxable reimbursement already processed through AP or P-card?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209550</xdr:rowOff>
        </xdr:from>
        <xdr:to>
          <xdr:col>8</xdr:col>
          <xdr:colOff>38100</xdr:colOff>
          <xdr:row>51</xdr:row>
          <xdr:rowOff>114300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for a non-cash taxable benefit to the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44</xdr:row>
          <xdr:rowOff>95250</xdr:rowOff>
        </xdr:from>
        <xdr:to>
          <xdr:col>7</xdr:col>
          <xdr:colOff>1085850</xdr:colOff>
          <xdr:row>46</xdr:row>
          <xdr:rowOff>66675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Will you submit an Employee &amp; Student Direct Pay Request (ESDPR) to pay the employee related to this event?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15</xdr:row>
          <xdr:rowOff>19050</xdr:rowOff>
        </xdr:from>
        <xdr:to>
          <xdr:col>5</xdr:col>
          <xdr:colOff>1247775</xdr:colOff>
          <xdr:row>16</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Has the employee met the annual FICA limit? If yes, check the box. If no, leave the box blank.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40</xdr:row>
          <xdr:rowOff>0</xdr:rowOff>
        </xdr:from>
        <xdr:to>
          <xdr:col>5</xdr:col>
          <xdr:colOff>1247775</xdr:colOff>
          <xdr:row>41</xdr:row>
          <xdr:rowOff>133350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pending taxable reimbursement to an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247650</xdr:rowOff>
        </xdr:from>
        <xdr:to>
          <xdr:col>5</xdr:col>
          <xdr:colOff>1266825</xdr:colOff>
          <xdr:row>43</xdr:row>
          <xdr:rowOff>114300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taxable reimbursement already processed through Accounts Payable?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209550</xdr:rowOff>
        </xdr:from>
        <xdr:to>
          <xdr:col>5</xdr:col>
          <xdr:colOff>1247775</xdr:colOff>
          <xdr:row>45</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for a non-cash taxable benefit to the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95250</xdr:rowOff>
        </xdr:from>
        <xdr:to>
          <xdr:col>5</xdr:col>
          <xdr:colOff>1104900</xdr:colOff>
          <xdr:row>39</xdr:row>
          <xdr:rowOff>209550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Will you submit an ESDPR to pay the employee related to this gross up event?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19050</xdr:rowOff>
        </xdr:from>
        <xdr:to>
          <xdr:col>3</xdr:col>
          <xdr:colOff>1066800</xdr:colOff>
          <xdr:row>19</xdr:row>
          <xdr:rowOff>133350</xdr:rowOff>
        </xdr:to>
        <xdr:sp macro="" textlink="">
          <xdr:nvSpPr>
            <xdr:cNvPr id="5127" name="Check Box 7" descr="  Will the employee's compensation exceed $200,000 for the tax year? "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Has the employee's compensation exceeded $200,000 for the tax year?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22</xdr:row>
          <xdr:rowOff>114300</xdr:rowOff>
        </xdr:from>
        <xdr:to>
          <xdr:col>3</xdr:col>
          <xdr:colOff>1009650</xdr:colOff>
          <xdr:row>24</xdr:row>
          <xdr:rowOff>28575</xdr:rowOff>
        </xdr:to>
        <xdr:sp macro="" textlink="">
          <xdr:nvSpPr>
            <xdr:cNvPr id="9217" name="Check Box 1" descr="  Will the employee's compensation exceed $200,000 for the tax year? "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Has the employee's compensation exceeded $200,000 for the tax year?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19050</xdr:rowOff>
        </xdr:from>
        <xdr:to>
          <xdr:col>8</xdr:col>
          <xdr:colOff>38100</xdr:colOff>
          <xdr:row>20</xdr:row>
          <xdr:rowOff>228600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Has the employee met the annual FICA limit? If yes, check the box. If no, leave the box blank.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46</xdr:row>
          <xdr:rowOff>0</xdr:rowOff>
        </xdr:from>
        <xdr:to>
          <xdr:col>8</xdr:col>
          <xdr:colOff>38100</xdr:colOff>
          <xdr:row>48</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pending taxable reimbursement to an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48</xdr:row>
          <xdr:rowOff>0</xdr:rowOff>
        </xdr:from>
        <xdr:to>
          <xdr:col>8</xdr:col>
          <xdr:colOff>57150</xdr:colOff>
          <xdr:row>50</xdr:row>
          <xdr:rowOff>57150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taxable reimbursement already processed through AP or P-card?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209550</xdr:rowOff>
        </xdr:from>
        <xdr:to>
          <xdr:col>8</xdr:col>
          <xdr:colOff>38100</xdr:colOff>
          <xdr:row>51</xdr:row>
          <xdr:rowOff>114300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for a non-cash taxable benefit to the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44</xdr:row>
          <xdr:rowOff>95250</xdr:rowOff>
        </xdr:from>
        <xdr:to>
          <xdr:col>7</xdr:col>
          <xdr:colOff>1085850</xdr:colOff>
          <xdr:row>46</xdr:row>
          <xdr:rowOff>66675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Will you submit an Employee &amp; Student Direct Pay Request (ESDPR) to pay the employee related to this event?</a:t>
              </a:r>
            </a:p>
          </xdr:txBody>
        </xdr:sp>
        <xdr:clientData/>
      </xdr:twoCellAnchor>
    </mc:Choice>
    <mc:Fallback/>
  </mc:AlternateContent>
  <xdr:twoCellAnchor>
    <xdr:from>
      <xdr:col>0</xdr:col>
      <xdr:colOff>1112185</xdr:colOff>
      <xdr:row>7</xdr:row>
      <xdr:rowOff>38324</xdr:rowOff>
    </xdr:from>
    <xdr:to>
      <xdr:col>4</xdr:col>
      <xdr:colOff>559735</xdr:colOff>
      <xdr:row>12</xdr:row>
      <xdr:rowOff>64327</xdr:rowOff>
    </xdr:to>
    <xdr:sp macro="" textlink="">
      <xdr:nvSpPr>
        <xdr:cNvPr id="2" name="Rectangle 1">
          <a:extLst>
            <a:ext uri="{FF2B5EF4-FFF2-40B4-BE49-F238E27FC236}">
              <a16:creationId xmlns:a16="http://schemas.microsoft.com/office/drawing/2014/main" id="{9D4C459B-C528-40EF-2B46-98B9D57EAC50}"/>
            </a:ext>
          </a:extLst>
        </xdr:cNvPr>
        <xdr:cNvSpPr/>
      </xdr:nvSpPr>
      <xdr:spPr>
        <a:xfrm rot="21119930">
          <a:off x="1112185" y="2333849"/>
          <a:ext cx="4438650" cy="978503"/>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en-US" sz="6000" kern="1200">
              <a:solidFill>
                <a:srgbClr val="FF0000"/>
              </a:solidFill>
            </a:rPr>
            <a:t>Example</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15</xdr:row>
          <xdr:rowOff>19050</xdr:rowOff>
        </xdr:from>
        <xdr:to>
          <xdr:col>5</xdr:col>
          <xdr:colOff>1247775</xdr:colOff>
          <xdr:row>16</xdr:row>
          <xdr:rowOff>152400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Has the employee met the annual FICA limit? If yes, check the box. If no, leave the box blank.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40</xdr:row>
          <xdr:rowOff>0</xdr:rowOff>
        </xdr:from>
        <xdr:to>
          <xdr:col>5</xdr:col>
          <xdr:colOff>1247775</xdr:colOff>
          <xdr:row>41</xdr:row>
          <xdr:rowOff>133350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pending taxable reimbursement to an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41</xdr:row>
          <xdr:rowOff>247650</xdr:rowOff>
        </xdr:from>
        <xdr:to>
          <xdr:col>5</xdr:col>
          <xdr:colOff>1266825</xdr:colOff>
          <xdr:row>43</xdr:row>
          <xdr:rowOff>114300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on a taxable reimbursement already processed through Accounts Payable?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209550</xdr:rowOff>
        </xdr:from>
        <xdr:to>
          <xdr:col>5</xdr:col>
          <xdr:colOff>1247775</xdr:colOff>
          <xdr:row>45</xdr:row>
          <xdr:rowOff>76200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Are you submitting this form to pay taxes for a non-cash taxable benefit to the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95250</xdr:rowOff>
        </xdr:from>
        <xdr:to>
          <xdr:col>5</xdr:col>
          <xdr:colOff>1104900</xdr:colOff>
          <xdr:row>39</xdr:row>
          <xdr:rowOff>209550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Will you submit an ESDPR to pay the employee related to this gross up event?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28575</xdr:rowOff>
        </xdr:from>
        <xdr:to>
          <xdr:col>3</xdr:col>
          <xdr:colOff>1057275</xdr:colOff>
          <xdr:row>19</xdr:row>
          <xdr:rowOff>142875</xdr:rowOff>
        </xdr:to>
        <xdr:sp macro="" textlink="">
          <xdr:nvSpPr>
            <xdr:cNvPr id="6151" name="Check Box 7" descr="  Will the employee's compensation exceed $200,000 for the tax year? "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  Has the employee's compensation exceeded $200,000 for the tax year?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5.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65"/>
  <sheetViews>
    <sheetView showGridLines="0" tabSelected="1" zoomScaleNormal="100" workbookViewId="0">
      <selection sqref="A1:H1"/>
    </sheetView>
  </sheetViews>
  <sheetFormatPr defaultColWidth="0" defaultRowHeight="12.75" zeroHeight="1" x14ac:dyDescent="0.2"/>
  <cols>
    <col min="1" max="4" width="18.7109375" style="1" customWidth="1"/>
    <col min="5" max="5" width="9.7109375" style="1" customWidth="1"/>
    <col min="6" max="6" width="5.28515625" style="1" customWidth="1"/>
    <col min="7" max="7" width="4" style="1" customWidth="1"/>
    <col min="8" max="8" width="17.85546875" style="1" customWidth="1"/>
    <col min="9" max="9" width="2.140625" style="1" customWidth="1"/>
    <col min="10" max="10" width="1.85546875" style="1" hidden="1" customWidth="1"/>
    <col min="11" max="16384" width="9.140625" style="1" hidden="1"/>
  </cols>
  <sheetData>
    <row r="1" spans="1:9" s="62" customFormat="1" ht="20.25" customHeight="1" x14ac:dyDescent="0.2">
      <c r="A1" s="100" t="s">
        <v>47</v>
      </c>
      <c r="B1" s="100"/>
      <c r="C1" s="100"/>
      <c r="D1" s="100"/>
      <c r="E1" s="100"/>
      <c r="F1" s="100"/>
      <c r="G1" s="100"/>
      <c r="H1" s="100"/>
      <c r="I1" s="82"/>
    </row>
    <row r="2" spans="1:9" ht="82.5" customHeight="1" x14ac:dyDescent="0.2">
      <c r="A2" s="101" t="s">
        <v>67</v>
      </c>
      <c r="B2" s="101"/>
      <c r="C2" s="101"/>
      <c r="D2" s="101"/>
      <c r="E2" s="101"/>
      <c r="F2" s="101"/>
      <c r="G2" s="101"/>
      <c r="H2" s="101"/>
      <c r="I2"/>
    </row>
    <row r="3" spans="1:9" ht="3.75" customHeight="1" x14ac:dyDescent="0.2">
      <c r="A3" s="40"/>
      <c r="B3" s="40"/>
      <c r="C3" s="40"/>
      <c r="D3" s="40"/>
      <c r="E3" s="40"/>
      <c r="F3" s="40"/>
      <c r="G3" s="40"/>
      <c r="H3" s="40"/>
      <c r="I3"/>
    </row>
    <row r="4" spans="1:9" ht="15.75" customHeight="1" x14ac:dyDescent="0.2">
      <c r="A4" s="106" t="s">
        <v>44</v>
      </c>
      <c r="B4" s="106"/>
      <c r="C4" s="106"/>
      <c r="D4" s="106"/>
      <c r="E4" s="106"/>
      <c r="F4" s="106"/>
      <c r="G4" s="106"/>
      <c r="H4" s="106"/>
      <c r="I4"/>
    </row>
    <row r="5" spans="1:9" ht="19.899999999999999" customHeight="1" x14ac:dyDescent="0.25">
      <c r="A5" s="104" t="s">
        <v>1</v>
      </c>
      <c r="B5" s="105"/>
      <c r="C5" s="102"/>
      <c r="D5" s="102"/>
      <c r="E5" s="102"/>
      <c r="F5" s="102"/>
      <c r="G5" s="102"/>
      <c r="H5" s="103"/>
      <c r="I5"/>
    </row>
    <row r="6" spans="1:9" ht="19.899999999999999" customHeight="1" x14ac:dyDescent="0.25">
      <c r="A6" s="86" t="s">
        <v>0</v>
      </c>
      <c r="B6" s="87"/>
      <c r="C6" s="102"/>
      <c r="D6" s="102"/>
      <c r="E6" s="102"/>
      <c r="F6" s="102"/>
      <c r="G6" s="102"/>
      <c r="H6" s="103"/>
      <c r="I6"/>
    </row>
    <row r="7" spans="1:9" ht="19.899999999999999" customHeight="1" x14ac:dyDescent="0.25">
      <c r="A7" s="86" t="s">
        <v>4</v>
      </c>
      <c r="B7" s="87"/>
      <c r="C7" s="102"/>
      <c r="D7" s="102"/>
      <c r="E7" s="102"/>
      <c r="F7" s="102"/>
      <c r="G7" s="102"/>
      <c r="H7" s="103"/>
      <c r="I7"/>
    </row>
    <row r="8" spans="1:9" ht="9.75" customHeight="1" x14ac:dyDescent="0.2">
      <c r="A8" s="118"/>
      <c r="B8" s="119"/>
      <c r="C8" s="119"/>
      <c r="D8" s="119"/>
      <c r="E8" s="119"/>
      <c r="F8" s="119"/>
      <c r="G8" s="119"/>
      <c r="H8" s="120"/>
      <c r="I8"/>
    </row>
    <row r="9" spans="1:9" ht="19.899999999999999" customHeight="1" x14ac:dyDescent="0.2">
      <c r="A9" s="86" t="s">
        <v>8</v>
      </c>
      <c r="B9" s="90"/>
      <c r="C9" s="174"/>
      <c r="D9" s="175"/>
      <c r="E9" s="175"/>
      <c r="F9" s="175"/>
      <c r="G9" s="175"/>
      <c r="H9" s="176"/>
      <c r="I9"/>
    </row>
    <row r="10" spans="1:9" ht="19.899999999999999" customHeight="1" x14ac:dyDescent="0.2">
      <c r="A10" s="43"/>
      <c r="B10"/>
      <c r="C10" s="177"/>
      <c r="D10" s="178"/>
      <c r="E10" s="178"/>
      <c r="F10" s="178"/>
      <c r="G10" s="178"/>
      <c r="H10" s="179"/>
      <c r="I10"/>
    </row>
    <row r="11" spans="1:9" ht="19.899999999999999" customHeight="1" x14ac:dyDescent="0.2">
      <c r="A11" s="43"/>
      <c r="B11"/>
      <c r="C11" s="180"/>
      <c r="D11" s="181"/>
      <c r="E11" s="181"/>
      <c r="F11" s="181"/>
      <c r="G11" s="181"/>
      <c r="H11" s="182"/>
      <c r="I11"/>
    </row>
    <row r="12" spans="1:9" ht="6.75" customHeight="1" x14ac:dyDescent="0.2">
      <c r="A12" s="43"/>
      <c r="B12"/>
      <c r="C12" s="83"/>
      <c r="D12" s="83"/>
      <c r="E12" s="83"/>
      <c r="F12" s="83"/>
      <c r="G12" s="83"/>
      <c r="H12" s="84"/>
      <c r="I12"/>
    </row>
    <row r="13" spans="1:9" ht="19.899999999999999" customHeight="1" x14ac:dyDescent="0.25">
      <c r="A13" s="86" t="s">
        <v>5</v>
      </c>
      <c r="B13" s="87"/>
      <c r="C13" s="102"/>
      <c r="D13" s="102"/>
      <c r="E13" s="102"/>
      <c r="F13" s="102"/>
      <c r="G13" s="102"/>
      <c r="H13" s="103"/>
      <c r="I13"/>
    </row>
    <row r="14" spans="1:9" ht="19.899999999999999" customHeight="1" x14ac:dyDescent="0.25">
      <c r="A14" s="86" t="s">
        <v>6</v>
      </c>
      <c r="B14" s="87"/>
      <c r="C14" s="102"/>
      <c r="D14" s="102"/>
      <c r="E14" s="102"/>
      <c r="F14" s="102"/>
      <c r="G14" s="102"/>
      <c r="H14" s="103"/>
      <c r="I14"/>
    </row>
    <row r="15" spans="1:9" ht="19.899999999999999" customHeight="1" x14ac:dyDescent="0.2">
      <c r="A15" s="68" t="s">
        <v>58</v>
      </c>
      <c r="B15" s="79"/>
      <c r="C15" s="88"/>
      <c r="D15" s="88"/>
      <c r="E15" s="88"/>
      <c r="F15" s="88"/>
      <c r="G15" s="88"/>
      <c r="H15" s="89"/>
      <c r="I15"/>
    </row>
    <row r="16" spans="1:9" ht="19.899999999999999" customHeight="1" x14ac:dyDescent="0.2">
      <c r="A16" s="86" t="s">
        <v>59</v>
      </c>
      <c r="B16" s="87"/>
      <c r="C16" s="112"/>
      <c r="D16" s="112"/>
      <c r="E16" s="112"/>
      <c r="F16" s="112"/>
      <c r="G16" s="112"/>
      <c r="H16" s="113"/>
      <c r="I16"/>
    </row>
    <row r="17" spans="1:10" ht="9" customHeight="1" x14ac:dyDescent="0.2">
      <c r="A17" s="51"/>
      <c r="B17" s="48"/>
      <c r="C17" s="48"/>
      <c r="D17" s="48"/>
      <c r="E17" s="48"/>
      <c r="F17" s="48"/>
      <c r="G17" s="48"/>
      <c r="H17" s="85"/>
      <c r="I17"/>
    </row>
    <row r="18" spans="1:10" ht="8.25" customHeight="1" x14ac:dyDescent="0.2">
      <c r="A18" s="40"/>
      <c r="B18" s="40"/>
      <c r="C18" s="40"/>
      <c r="D18" s="40"/>
      <c r="E18" s="40"/>
      <c r="F18" s="40"/>
      <c r="G18" s="40"/>
      <c r="H18" s="40"/>
      <c r="I18"/>
    </row>
    <row r="19" spans="1:10" ht="12.75" customHeight="1" x14ac:dyDescent="0.2">
      <c r="A19" s="106" t="s">
        <v>45</v>
      </c>
      <c r="B19" s="106"/>
      <c r="C19" s="106"/>
      <c r="D19" s="106"/>
      <c r="E19" s="106"/>
      <c r="F19" s="106"/>
      <c r="G19" s="106"/>
      <c r="H19" s="106"/>
      <c r="I19"/>
    </row>
    <row r="20" spans="1:10" ht="13.5" customHeight="1" x14ac:dyDescent="0.2">
      <c r="A20" s="45"/>
      <c r="B20" s="46"/>
      <c r="C20" s="46"/>
      <c r="D20" s="46"/>
      <c r="E20" s="46"/>
      <c r="F20" s="46"/>
      <c r="G20" s="46"/>
      <c r="H20" s="47"/>
      <c r="I20"/>
      <c r="J20" s="7" t="b">
        <v>0</v>
      </c>
    </row>
    <row r="21" spans="1:10" ht="19.899999999999999" customHeight="1" x14ac:dyDescent="0.2">
      <c r="A21" s="43"/>
      <c r="B21"/>
      <c r="C21"/>
      <c r="D21"/>
      <c r="E21"/>
      <c r="F21"/>
      <c r="G21"/>
      <c r="H21" s="44"/>
      <c r="I21"/>
    </row>
    <row r="22" spans="1:10" ht="31.5" customHeight="1" x14ac:dyDescent="0.2">
      <c r="A22" s="116" t="s">
        <v>48</v>
      </c>
      <c r="B22" s="116"/>
      <c r="C22" s="116"/>
      <c r="D22" s="116"/>
      <c r="E22" s="116"/>
      <c r="F22" s="116"/>
      <c r="G22" s="116"/>
      <c r="H22" s="117"/>
      <c r="I22"/>
    </row>
    <row r="23" spans="1:10" ht="24.95" customHeight="1" x14ac:dyDescent="0.2">
      <c r="A23" s="52" t="b">
        <v>0</v>
      </c>
      <c r="B23"/>
      <c r="C23"/>
      <c r="D23"/>
      <c r="E23"/>
      <c r="F23"/>
      <c r="G23"/>
      <c r="H23" s="44"/>
      <c r="I23"/>
      <c r="J23" s="1" t="b">
        <v>0</v>
      </c>
    </row>
    <row r="24" spans="1:10" ht="12" customHeight="1" x14ac:dyDescent="0.2">
      <c r="A24" s="43"/>
      <c r="B24"/>
      <c r="C24"/>
      <c r="D24"/>
      <c r="E24"/>
      <c r="F24"/>
      <c r="G24"/>
      <c r="H24" s="44"/>
      <c r="I24"/>
    </row>
    <row r="25" spans="1:10" ht="15" customHeight="1" x14ac:dyDescent="0.2">
      <c r="A25" s="114" t="s">
        <v>24</v>
      </c>
      <c r="B25" s="114"/>
      <c r="C25" s="114"/>
      <c r="D25" s="114"/>
      <c r="E25" s="114"/>
      <c r="F25" s="114"/>
      <c r="G25" s="114"/>
      <c r="H25" s="115"/>
      <c r="I25"/>
    </row>
    <row r="26" spans="1:10" ht="8.25" customHeight="1" x14ac:dyDescent="0.2">
      <c r="A26" s="40"/>
      <c r="B26" s="40"/>
      <c r="C26" s="40"/>
      <c r="D26" s="40"/>
      <c r="E26" s="40"/>
      <c r="F26" s="40"/>
      <c r="G26" s="40"/>
      <c r="H26" s="40"/>
      <c r="I26"/>
    </row>
    <row r="27" spans="1:10" ht="12.75" customHeight="1" x14ac:dyDescent="0.2">
      <c r="A27" s="106" t="s">
        <v>46</v>
      </c>
      <c r="B27" s="106"/>
      <c r="C27" s="106"/>
      <c r="D27" s="106"/>
      <c r="E27" s="106"/>
      <c r="F27" s="106"/>
      <c r="G27" s="106"/>
      <c r="H27" s="106"/>
      <c r="I27"/>
    </row>
    <row r="28" spans="1:10" ht="9.75" customHeight="1" x14ac:dyDescent="0.2">
      <c r="A28" s="63"/>
      <c r="B28" s="64"/>
      <c r="C28" s="64"/>
      <c r="D28" s="64"/>
      <c r="E28" s="64"/>
      <c r="F28" s="64"/>
      <c r="G28" s="64"/>
      <c r="H28" s="65"/>
      <c r="I28"/>
    </row>
    <row r="29" spans="1:10" ht="18" customHeight="1" x14ac:dyDescent="0.2">
      <c r="A29" s="95" t="s">
        <v>11</v>
      </c>
      <c r="B29" s="96"/>
      <c r="C29" s="96"/>
      <c r="D29" s="96"/>
      <c r="E29" s="96"/>
      <c r="F29" s="96"/>
      <c r="G29" s="69"/>
      <c r="H29" s="67"/>
      <c r="I29"/>
    </row>
    <row r="30" spans="1:10" x14ac:dyDescent="0.2">
      <c r="A30" s="97" t="s">
        <v>14</v>
      </c>
      <c r="B30" s="98"/>
      <c r="C30" s="98"/>
      <c r="D30" s="98"/>
      <c r="E30" s="98"/>
      <c r="F30" s="98"/>
      <c r="G30" s="70"/>
      <c r="H30" s="42"/>
      <c r="I30"/>
    </row>
    <row r="31" spans="1:10" ht="8.25" customHeight="1" x14ac:dyDescent="0.2">
      <c r="A31" s="41"/>
      <c r="B31" s="19"/>
      <c r="C31"/>
      <c r="D31"/>
      <c r="E31"/>
      <c r="F31"/>
      <c r="G31"/>
      <c r="H31" s="42"/>
      <c r="I31"/>
    </row>
    <row r="32" spans="1:10" ht="13.5" x14ac:dyDescent="0.2">
      <c r="A32" s="43"/>
      <c r="B32" s="99" t="s">
        <v>20</v>
      </c>
      <c r="C32" s="99"/>
      <c r="D32" s="99"/>
      <c r="E32" s="99"/>
      <c r="F32" s="99"/>
      <c r="G32" s="76"/>
      <c r="H32" s="74">
        <f>IF(AND(J20=TRUE,A23=TRUE),H29*1.40252454417952,IF(J20=TRUE,H29*1.38504155124654,H29*1.51515151515152))</f>
        <v>0</v>
      </c>
      <c r="I32"/>
    </row>
    <row r="33" spans="1:28" ht="13.5" x14ac:dyDescent="0.2">
      <c r="A33" s="43"/>
      <c r="B33" s="99" t="s">
        <v>22</v>
      </c>
      <c r="C33" s="99"/>
      <c r="D33" s="99"/>
      <c r="E33" s="99"/>
      <c r="F33" s="99"/>
      <c r="G33" s="75"/>
      <c r="H33" s="74">
        <f>ROUND(H32*0.22,2)</f>
        <v>0</v>
      </c>
      <c r="I33"/>
    </row>
    <row r="34" spans="1:28" ht="13.5" x14ac:dyDescent="0.2">
      <c r="A34" s="43"/>
      <c r="B34" s="99" t="str">
        <f>IF(J20=TRUE,"Employee's portion of FICA Taxes (1.45%)", "Employee's portion of FICA Taxes (7.65%)")</f>
        <v>Employee's portion of FICA Taxes (7.65%)</v>
      </c>
      <c r="C34" s="99"/>
      <c r="D34" s="99"/>
      <c r="E34" s="99"/>
      <c r="F34" s="99"/>
      <c r="G34" s="75"/>
      <c r="H34" s="74">
        <f>ROUND((IF(H32=H29*1.51515151515152,H32*0.0765, H32*0.0145)),2)</f>
        <v>0</v>
      </c>
      <c r="I34"/>
    </row>
    <row r="35" spans="1:28" ht="13.5" x14ac:dyDescent="0.2">
      <c r="A35" s="43"/>
      <c r="B35" s="99" t="s">
        <v>25</v>
      </c>
      <c r="C35" s="99"/>
      <c r="D35" s="99"/>
      <c r="E35" s="99"/>
      <c r="F35" s="99"/>
      <c r="G35" s="75"/>
      <c r="H35" s="74">
        <f>IF(A23=TRUE,H32*0.009,0)</f>
        <v>0</v>
      </c>
      <c r="I35"/>
    </row>
    <row r="36" spans="1:28" ht="13.5" x14ac:dyDescent="0.2">
      <c r="A36" s="43"/>
      <c r="B36" s="99" t="s">
        <v>43</v>
      </c>
      <c r="C36" s="99"/>
      <c r="D36" s="99"/>
      <c r="E36" s="99"/>
      <c r="F36" s="99"/>
      <c r="G36" s="75"/>
      <c r="H36" s="74">
        <f>ROUND(H32*0.0435,2)</f>
        <v>0</v>
      </c>
      <c r="I36"/>
    </row>
    <row r="37" spans="1:28" x14ac:dyDescent="0.2">
      <c r="A37" s="43"/>
      <c r="B37"/>
      <c r="C37"/>
      <c r="D37"/>
      <c r="E37"/>
      <c r="F37"/>
      <c r="G37"/>
      <c r="H37" s="44"/>
      <c r="I37"/>
    </row>
    <row r="38" spans="1:28" ht="13.5" x14ac:dyDescent="0.2">
      <c r="A38" s="91" t="s">
        <v>12</v>
      </c>
      <c r="B38" s="92"/>
      <c r="C38" s="92"/>
      <c r="D38" s="92"/>
      <c r="E38" s="92"/>
      <c r="F38" s="92"/>
      <c r="G38" s="73"/>
      <c r="H38" s="74">
        <f>H29</f>
        <v>0</v>
      </c>
      <c r="I38"/>
    </row>
    <row r="39" spans="1:28" ht="13.5" x14ac:dyDescent="0.2">
      <c r="A39" s="91" t="s">
        <v>13</v>
      </c>
      <c r="B39" s="92"/>
      <c r="C39" s="92"/>
      <c r="D39" s="92"/>
      <c r="E39" s="92"/>
      <c r="F39" s="92"/>
      <c r="G39" s="73"/>
      <c r="H39" s="74">
        <f>H33+H34+H36+H35</f>
        <v>0</v>
      </c>
      <c r="I39"/>
    </row>
    <row r="40" spans="1:28" ht="13.5" x14ac:dyDescent="0.2">
      <c r="A40" s="91" t="s">
        <v>15</v>
      </c>
      <c r="B40" s="92"/>
      <c r="C40" s="92"/>
      <c r="D40" s="92"/>
      <c r="E40" s="92"/>
      <c r="F40" s="92"/>
      <c r="G40" s="73"/>
      <c r="H40" s="74">
        <f>+H34</f>
        <v>0</v>
      </c>
      <c r="I40"/>
    </row>
    <row r="41" spans="1:28" ht="19.899999999999999" customHeight="1" x14ac:dyDescent="0.2">
      <c r="A41" s="93" t="s">
        <v>21</v>
      </c>
      <c r="B41" s="94"/>
      <c r="C41" s="94"/>
      <c r="D41" s="94"/>
      <c r="E41" s="94"/>
      <c r="F41" s="94"/>
      <c r="G41" s="71"/>
      <c r="H41" s="72">
        <f>SUM(H38:H40)</f>
        <v>0</v>
      </c>
      <c r="I41"/>
    </row>
    <row r="42" spans="1:28" ht="8.25" customHeight="1" x14ac:dyDescent="0.2">
      <c r="A42" s="108"/>
      <c r="B42" s="108"/>
      <c r="C42" s="108"/>
      <c r="D42" s="108"/>
      <c r="E42" s="108"/>
      <c r="F42" s="108"/>
      <c r="G42" s="108"/>
      <c r="H42" s="108"/>
      <c r="I42"/>
    </row>
    <row r="43" spans="1:28" ht="12.75" customHeight="1" x14ac:dyDescent="0.2">
      <c r="A43" s="107" t="s">
        <v>49</v>
      </c>
      <c r="B43" s="107"/>
      <c r="C43" s="107"/>
      <c r="D43" s="107"/>
      <c r="E43" s="107"/>
      <c r="F43" s="107"/>
      <c r="G43" s="107"/>
      <c r="H43" s="107"/>
      <c r="I43"/>
    </row>
    <row r="44" spans="1:28" ht="19.899999999999999" customHeight="1" x14ac:dyDescent="0.2">
      <c r="A44" s="109" t="s">
        <v>36</v>
      </c>
      <c r="B44" s="110"/>
      <c r="C44" s="110"/>
      <c r="D44" s="110"/>
      <c r="E44" s="110"/>
      <c r="F44" s="110"/>
      <c r="G44" s="110"/>
      <c r="H44" s="111"/>
      <c r="I44"/>
    </row>
    <row r="45" spans="1:28" ht="14.25" customHeight="1" x14ac:dyDescent="0.2">
      <c r="A45" s="59"/>
      <c r="H45" s="60"/>
      <c r="I45"/>
      <c r="AB45" s="1" t="b">
        <v>0</v>
      </c>
    </row>
    <row r="46" spans="1:28" ht="19.5" customHeight="1" x14ac:dyDescent="0.2">
      <c r="A46" s="59"/>
      <c r="H46" s="60"/>
      <c r="I46"/>
    </row>
    <row r="47" spans="1:28" ht="16.5" customHeight="1" x14ac:dyDescent="0.2">
      <c r="A47" s="59"/>
      <c r="H47" s="60"/>
      <c r="I47"/>
      <c r="AB47" s="1" t="b">
        <v>0</v>
      </c>
    </row>
    <row r="48" spans="1:28" ht="10.5" customHeight="1" x14ac:dyDescent="0.2">
      <c r="A48" s="59"/>
      <c r="H48" s="60"/>
      <c r="I48"/>
    </row>
    <row r="49" spans="1:28" ht="12.75" customHeight="1" x14ac:dyDescent="0.2">
      <c r="A49" s="59"/>
      <c r="H49" s="60"/>
      <c r="I49"/>
      <c r="AB49" s="1" t="b">
        <v>0</v>
      </c>
    </row>
    <row r="50" spans="1:28" ht="11.25" customHeight="1" x14ac:dyDescent="0.2">
      <c r="A50" s="59"/>
      <c r="H50" s="60"/>
      <c r="I50"/>
    </row>
    <row r="51" spans="1:28" ht="19.5" customHeight="1" x14ac:dyDescent="0.2">
      <c r="A51" s="59"/>
      <c r="H51" s="60"/>
      <c r="I51"/>
      <c r="AB51" s="1" t="b">
        <v>0</v>
      </c>
    </row>
    <row r="52" spans="1:28" ht="12.75" customHeight="1" x14ac:dyDescent="0.2">
      <c r="A52" s="61"/>
      <c r="B52" s="49"/>
      <c r="C52" s="49"/>
      <c r="D52" s="49"/>
      <c r="E52" s="49"/>
      <c r="F52" s="49"/>
      <c r="G52" s="49"/>
      <c r="H52" s="50"/>
      <c r="I52"/>
    </row>
    <row r="53" spans="1:28" ht="8.25" customHeight="1" x14ac:dyDescent="0.2">
      <c r="I53"/>
    </row>
    <row r="54" spans="1:28" ht="12.75" customHeight="1" x14ac:dyDescent="0.2">
      <c r="A54" s="106" t="s">
        <v>50</v>
      </c>
      <c r="B54" s="106"/>
      <c r="C54" s="106"/>
      <c r="D54" s="106"/>
      <c r="E54" s="106"/>
      <c r="F54" s="106"/>
      <c r="G54" s="106"/>
      <c r="H54" s="106"/>
      <c r="I54"/>
    </row>
    <row r="55" spans="1:28" ht="19.899999999999999" customHeight="1" x14ac:dyDescent="0.2">
      <c r="A55" s="53" t="s">
        <v>16</v>
      </c>
      <c r="B55" s="54" t="s">
        <v>17</v>
      </c>
      <c r="C55" s="55"/>
      <c r="D55" s="55"/>
      <c r="E55" s="55"/>
      <c r="F55" s="55"/>
      <c r="G55" s="55"/>
      <c r="H55" s="80">
        <f>H39</f>
        <v>0</v>
      </c>
      <c r="I55"/>
    </row>
    <row r="56" spans="1:28" ht="19.899999999999999" customHeight="1" x14ac:dyDescent="0.2">
      <c r="A56" s="56" t="s">
        <v>18</v>
      </c>
      <c r="B56" s="57" t="s">
        <v>19</v>
      </c>
      <c r="C56" s="58"/>
      <c r="D56" s="58"/>
      <c r="E56" s="58"/>
      <c r="F56" s="58"/>
      <c r="G56" s="58"/>
      <c r="H56" s="81">
        <f>IF(OR(AB45=TRUE, AB47=TRUE),0,H29)</f>
        <v>0</v>
      </c>
      <c r="I56"/>
    </row>
    <row r="57" spans="1:28" ht="4.5" customHeight="1" x14ac:dyDescent="0.2">
      <c r="A57" s="27"/>
      <c r="B57" s="27"/>
      <c r="C57" s="27"/>
      <c r="D57" s="27"/>
      <c r="E57" s="27"/>
      <c r="F57" s="27"/>
      <c r="G57" s="27"/>
      <c r="H57" s="28"/>
      <c r="I57"/>
    </row>
    <row r="58" spans="1:28" hidden="1" x14ac:dyDescent="0.2">
      <c r="I58"/>
    </row>
    <row r="59" spans="1:28" hidden="1" x14ac:dyDescent="0.2">
      <c r="I59"/>
    </row>
    <row r="60" spans="1:28" hidden="1" x14ac:dyDescent="0.2">
      <c r="I60"/>
    </row>
    <row r="61" spans="1:28" hidden="1" x14ac:dyDescent="0.2">
      <c r="I61"/>
    </row>
    <row r="62" spans="1:28" hidden="1" x14ac:dyDescent="0.2">
      <c r="I62"/>
    </row>
    <row r="63" spans="1:28" hidden="1" x14ac:dyDescent="0.2">
      <c r="I63"/>
    </row>
    <row r="64" spans="1:28" hidden="1" x14ac:dyDescent="0.2">
      <c r="I64"/>
    </row>
    <row r="65" spans="9:9" hidden="1" x14ac:dyDescent="0.2">
      <c r="I65"/>
    </row>
  </sheetData>
  <sheetProtection algorithmName="SHA-512" hashValue="Sc5F4YUepYlQ0jhm+BpcNb64lRBH9ZHHqYLvstgxBI9ShyYb43MClBxgs1Oi+PImLeAUPgbOy4Bfv/pQuGUA5g==" saltValue="CB1hFV/c+bE+13AIyvwOGA==" spinCount="100000" sheet="1" objects="1" scenarios="1"/>
  <protectedRanges>
    <protectedRange sqref="C5:H18" name="Range1"/>
    <protectedRange sqref="H29" name="Range2"/>
  </protectedRanges>
  <mergeCells count="38">
    <mergeCell ref="A54:H54"/>
    <mergeCell ref="A43:H43"/>
    <mergeCell ref="A42:H42"/>
    <mergeCell ref="A44:H44"/>
    <mergeCell ref="A4:H4"/>
    <mergeCell ref="A19:H19"/>
    <mergeCell ref="C13:H13"/>
    <mergeCell ref="C14:H14"/>
    <mergeCell ref="C16:H16"/>
    <mergeCell ref="C9:H11"/>
    <mergeCell ref="A27:H27"/>
    <mergeCell ref="A25:H25"/>
    <mergeCell ref="A22:H22"/>
    <mergeCell ref="A8:H8"/>
    <mergeCell ref="A38:F38"/>
    <mergeCell ref="A39:F39"/>
    <mergeCell ref="A1:H1"/>
    <mergeCell ref="A2:H2"/>
    <mergeCell ref="C5:H5"/>
    <mergeCell ref="C6:H6"/>
    <mergeCell ref="C7:H7"/>
    <mergeCell ref="A5:B5"/>
    <mergeCell ref="A6:B6"/>
    <mergeCell ref="A7:B7"/>
    <mergeCell ref="A40:F40"/>
    <mergeCell ref="A41:F41"/>
    <mergeCell ref="A29:F29"/>
    <mergeCell ref="A30:F30"/>
    <mergeCell ref="B32:F32"/>
    <mergeCell ref="B33:F33"/>
    <mergeCell ref="B34:F34"/>
    <mergeCell ref="B35:F35"/>
    <mergeCell ref="B36:F36"/>
    <mergeCell ref="A14:B14"/>
    <mergeCell ref="A16:B16"/>
    <mergeCell ref="C15:H15"/>
    <mergeCell ref="A9:B9"/>
    <mergeCell ref="A13:B13"/>
  </mergeCells>
  <phoneticPr fontId="1" type="noConversion"/>
  <conditionalFormatting sqref="C5:C7">
    <cfRule type="containsBlanks" dxfId="13" priority="4">
      <formula>LEN(TRIM(C5))=0</formula>
    </cfRule>
  </conditionalFormatting>
  <conditionalFormatting sqref="C9">
    <cfRule type="containsBlanks" dxfId="12" priority="3">
      <formula>LEN(TRIM(C9))=0</formula>
    </cfRule>
  </conditionalFormatting>
  <conditionalFormatting sqref="C13:C15">
    <cfRule type="containsBlanks" dxfId="11" priority="1">
      <formula>LEN(TRIM(C13))=0</formula>
    </cfRule>
  </conditionalFormatting>
  <conditionalFormatting sqref="H29">
    <cfRule type="containsBlanks" dxfId="10" priority="5">
      <formula>LEN(TRIM(H29))=0</formula>
    </cfRule>
  </conditionalFormatting>
  <dataValidations count="4">
    <dataValidation type="textLength" allowBlank="1" showInputMessage="1" showErrorMessage="1" sqref="L29:O29" xr:uid="{5BB2CDB9-84EB-4912-8E8B-CF5E54CA2213}">
      <formula1>6</formula1>
      <formula2>6</formula2>
    </dataValidation>
    <dataValidation type="textLength" allowBlank="1" showInputMessage="1" showErrorMessage="1" errorTitle="Error:" error="UNC Charlotte ID number must be nine-digits in length." sqref="C6:H6" xr:uid="{11D0E88D-FC8A-498F-8067-76F3B5E53719}">
      <formula1>9</formula1>
      <formula2>9</formula2>
    </dataValidation>
    <dataValidation type="textLength" allowBlank="1" showInputMessage="1" showErrorMessage="1" errorTitle="Error:" error="Account number must be six-digits" sqref="C14:H14" xr:uid="{8F6F1F7C-590E-4933-BB8C-63A1224E9680}">
      <formula1>6</formula1>
      <formula2>6</formula2>
    </dataValidation>
    <dataValidation type="textLength" allowBlank="1" showInputMessage="1" showErrorMessage="1" errorTitle="Error:" error="Fund number must be six-digits in length." sqref="C13:H13" xr:uid="{021DA450-9721-41C0-BDE7-DD2C2FC171F8}">
      <formula1>6</formula1>
      <formula2>6</formula2>
    </dataValidation>
  </dataValidations>
  <printOptions horizontalCentered="1"/>
  <pageMargins left="0.5" right="0.5" top="0.5" bottom="0.5" header="0.5" footer="0.3"/>
  <pageSetup scale="80" orientation="portrait" r:id="rId1"/>
  <headerFooter alignWithMargins="0">
    <oddFooter>&amp;LUNC Charlotte - Version 1.17.2025&amp;CGROSS-UP CALCULATION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ltText="  Will the employee's compensation exceed $200,000 for the tax year? ">
                <anchor moveWithCells="1">
                  <from>
                    <xdr:col>0</xdr:col>
                    <xdr:colOff>57150</xdr:colOff>
                    <xdr:row>22</xdr:row>
                    <xdr:rowOff>114300</xdr:rowOff>
                  </from>
                  <to>
                    <xdr:col>3</xdr:col>
                    <xdr:colOff>1009650</xdr:colOff>
                    <xdr:row>24</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0</xdr:col>
                    <xdr:colOff>57150</xdr:colOff>
                    <xdr:row>19</xdr:row>
                    <xdr:rowOff>19050</xdr:rowOff>
                  </from>
                  <to>
                    <xdr:col>8</xdr:col>
                    <xdr:colOff>38100</xdr:colOff>
                    <xdr:row>20</xdr:row>
                    <xdr:rowOff>228600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0</xdr:col>
                    <xdr:colOff>95250</xdr:colOff>
                    <xdr:row>46</xdr:row>
                    <xdr:rowOff>0</xdr:rowOff>
                  </from>
                  <to>
                    <xdr:col>8</xdr:col>
                    <xdr:colOff>38100</xdr:colOff>
                    <xdr:row>48</xdr:row>
                    <xdr:rowOff>38100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0</xdr:col>
                    <xdr:colOff>95250</xdr:colOff>
                    <xdr:row>48</xdr:row>
                    <xdr:rowOff>0</xdr:rowOff>
                  </from>
                  <to>
                    <xdr:col>8</xdr:col>
                    <xdr:colOff>57150</xdr:colOff>
                    <xdr:row>50</xdr:row>
                    <xdr:rowOff>57150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114300</xdr:colOff>
                    <xdr:row>49</xdr:row>
                    <xdr:rowOff>209550</xdr:rowOff>
                  </from>
                  <to>
                    <xdr:col>8</xdr:col>
                    <xdr:colOff>38100</xdr:colOff>
                    <xdr:row>51</xdr:row>
                    <xdr:rowOff>114300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0</xdr:col>
                    <xdr:colOff>95250</xdr:colOff>
                    <xdr:row>44</xdr:row>
                    <xdr:rowOff>95250</xdr:rowOff>
                  </from>
                  <to>
                    <xdr:col>7</xdr:col>
                    <xdr:colOff>1085850</xdr:colOff>
                    <xdr:row>46</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AC0AB-4548-46E7-B0BF-6AB7689CB1DE}">
  <sheetPr>
    <pageSetUpPr fitToPage="1"/>
  </sheetPr>
  <dimension ref="A1:AB65"/>
  <sheetViews>
    <sheetView showGridLines="0" zoomScaleNormal="100" workbookViewId="0">
      <selection sqref="A1:H1"/>
    </sheetView>
  </sheetViews>
  <sheetFormatPr defaultColWidth="0" defaultRowHeight="12.75" customHeight="1" zeroHeight="1" x14ac:dyDescent="0.2"/>
  <cols>
    <col min="1" max="4" width="18.7109375" style="1" customWidth="1"/>
    <col min="5" max="5" width="9.7109375" style="1" customWidth="1"/>
    <col min="6" max="6" width="5.28515625" style="1" customWidth="1"/>
    <col min="7" max="7" width="4" style="1" customWidth="1"/>
    <col min="8" max="8" width="17.85546875" style="1" customWidth="1"/>
    <col min="9" max="9" width="2.140625" style="1" customWidth="1"/>
    <col min="10" max="10" width="1.85546875" style="1" hidden="1" customWidth="1"/>
    <col min="11" max="16384" width="9.140625" style="1" hidden="1"/>
  </cols>
  <sheetData>
    <row r="1" spans="1:8" s="62" customFormat="1" ht="20.25" customHeight="1" x14ac:dyDescent="0.2">
      <c r="A1" s="100" t="s">
        <v>66</v>
      </c>
      <c r="B1" s="100"/>
      <c r="C1" s="100"/>
      <c r="D1" s="100"/>
      <c r="E1" s="100"/>
      <c r="F1" s="100"/>
      <c r="G1" s="100"/>
      <c r="H1" s="100"/>
    </row>
    <row r="2" spans="1:8" s="62" customFormat="1" ht="82.5" customHeight="1" x14ac:dyDescent="0.2">
      <c r="A2" s="173" t="s">
        <v>69</v>
      </c>
      <c r="B2" s="173"/>
      <c r="C2" s="173"/>
      <c r="D2" s="173"/>
      <c r="E2" s="173"/>
      <c r="F2" s="173"/>
      <c r="G2" s="173"/>
      <c r="H2" s="173"/>
    </row>
    <row r="3" spans="1:8" ht="15" customHeight="1" x14ac:dyDescent="0.2">
      <c r="A3" s="40"/>
      <c r="B3" s="40"/>
      <c r="C3" s="40"/>
      <c r="D3" s="40"/>
      <c r="E3" s="40"/>
      <c r="F3" s="40"/>
      <c r="G3" s="40"/>
      <c r="H3" s="40"/>
    </row>
    <row r="4" spans="1:8" ht="15.75" customHeight="1" x14ac:dyDescent="0.2">
      <c r="A4" s="106" t="s">
        <v>44</v>
      </c>
      <c r="B4" s="106"/>
      <c r="C4" s="106"/>
      <c r="D4" s="106"/>
      <c r="E4" s="106"/>
      <c r="F4" s="106"/>
      <c r="G4" s="106"/>
      <c r="H4" s="106"/>
    </row>
    <row r="5" spans="1:8" ht="19.899999999999999" customHeight="1" x14ac:dyDescent="0.2">
      <c r="A5" s="104" t="s">
        <v>1</v>
      </c>
      <c r="B5" s="105"/>
      <c r="C5" s="128" t="s">
        <v>57</v>
      </c>
      <c r="D5" s="128"/>
      <c r="E5" s="128"/>
      <c r="F5" s="128"/>
      <c r="G5" s="128"/>
      <c r="H5" s="129"/>
    </row>
    <row r="6" spans="1:8" ht="19.899999999999999" customHeight="1" x14ac:dyDescent="0.2">
      <c r="A6" s="86" t="s">
        <v>0</v>
      </c>
      <c r="B6" s="87"/>
      <c r="C6" s="128" t="s">
        <v>56</v>
      </c>
      <c r="D6" s="128"/>
      <c r="E6" s="128"/>
      <c r="F6" s="128"/>
      <c r="G6" s="128"/>
      <c r="H6" s="129"/>
    </row>
    <row r="7" spans="1:8" ht="19.899999999999999" customHeight="1" x14ac:dyDescent="0.2">
      <c r="A7" s="86" t="s">
        <v>4</v>
      </c>
      <c r="B7" s="87"/>
      <c r="C7" s="128" t="s">
        <v>27</v>
      </c>
      <c r="D7" s="128"/>
      <c r="E7" s="128"/>
      <c r="F7" s="128"/>
      <c r="G7" s="128"/>
      <c r="H7" s="129"/>
    </row>
    <row r="8" spans="1:8" ht="9.75" customHeight="1" x14ac:dyDescent="0.2">
      <c r="A8" s="118"/>
      <c r="B8" s="119"/>
      <c r="C8" s="119"/>
      <c r="D8" s="119"/>
      <c r="E8" s="119"/>
      <c r="F8" s="119"/>
      <c r="G8" s="119"/>
      <c r="H8" s="120"/>
    </row>
    <row r="9" spans="1:8" ht="19.899999999999999" customHeight="1" x14ac:dyDescent="0.2">
      <c r="A9" s="86" t="s">
        <v>8</v>
      </c>
      <c r="B9" s="90"/>
      <c r="C9" s="130" t="s">
        <v>55</v>
      </c>
      <c r="D9" s="131"/>
      <c r="E9" s="131"/>
      <c r="F9" s="131"/>
      <c r="G9" s="131"/>
      <c r="H9" s="132"/>
    </row>
    <row r="10" spans="1:8" ht="19.899999999999999" customHeight="1" x14ac:dyDescent="0.2">
      <c r="A10" s="43"/>
      <c r="B10"/>
      <c r="C10" s="133"/>
      <c r="D10" s="134"/>
      <c r="E10" s="134"/>
      <c r="F10" s="134"/>
      <c r="G10" s="134"/>
      <c r="H10" s="135"/>
    </row>
    <row r="11" spans="1:8" ht="19.899999999999999" customHeight="1" x14ac:dyDescent="0.2">
      <c r="A11" s="43"/>
      <c r="B11"/>
      <c r="C11" s="136"/>
      <c r="D11" s="137"/>
      <c r="E11" s="137"/>
      <c r="F11" s="137"/>
      <c r="G11" s="137"/>
      <c r="H11" s="138"/>
    </row>
    <row r="12" spans="1:8" ht="6.75" customHeight="1" x14ac:dyDescent="0.2">
      <c r="A12" s="43"/>
      <c r="B12"/>
      <c r="C12" s="77"/>
      <c r="D12" s="77"/>
      <c r="E12" s="77"/>
      <c r="F12" s="77"/>
      <c r="G12" s="77"/>
      <c r="H12" s="78"/>
    </row>
    <row r="13" spans="1:8" ht="19.899999999999999" customHeight="1" x14ac:dyDescent="0.2">
      <c r="A13" s="86" t="s">
        <v>5</v>
      </c>
      <c r="B13" s="87"/>
      <c r="C13" s="128" t="s">
        <v>68</v>
      </c>
      <c r="D13" s="128"/>
      <c r="E13" s="128"/>
      <c r="F13" s="128"/>
      <c r="G13" s="128"/>
      <c r="H13" s="129"/>
    </row>
    <row r="14" spans="1:8" ht="19.899999999999999" customHeight="1" x14ac:dyDescent="0.2">
      <c r="A14" s="86" t="s">
        <v>6</v>
      </c>
      <c r="B14" s="87"/>
      <c r="C14" s="128" t="s">
        <v>53</v>
      </c>
      <c r="D14" s="128"/>
      <c r="E14" s="128"/>
      <c r="F14" s="128"/>
      <c r="G14" s="128"/>
      <c r="H14" s="129"/>
    </row>
    <row r="15" spans="1:8" ht="19.899999999999999" customHeight="1" x14ac:dyDescent="0.2">
      <c r="A15" s="86" t="s">
        <v>60</v>
      </c>
      <c r="B15" s="87"/>
      <c r="C15" s="128" t="s">
        <v>61</v>
      </c>
      <c r="D15" s="128"/>
      <c r="E15" s="128"/>
      <c r="F15" s="128"/>
      <c r="G15" s="128"/>
      <c r="H15" s="129"/>
    </row>
    <row r="16" spans="1:8" ht="19.899999999999999" customHeight="1" x14ac:dyDescent="0.2">
      <c r="A16" s="86" t="s">
        <v>7</v>
      </c>
      <c r="B16" s="87"/>
      <c r="C16" s="112" t="s">
        <v>31</v>
      </c>
      <c r="D16" s="112"/>
      <c r="E16" s="112"/>
      <c r="F16" s="112"/>
      <c r="G16" s="112"/>
      <c r="H16" s="113"/>
    </row>
    <row r="17" spans="1:15" ht="9.75" customHeight="1" x14ac:dyDescent="0.2">
      <c r="A17" s="51"/>
      <c r="B17" s="48"/>
      <c r="C17" s="49"/>
      <c r="D17" s="49"/>
      <c r="E17" s="49"/>
      <c r="F17" s="49"/>
      <c r="G17" s="49"/>
      <c r="H17" s="50"/>
    </row>
    <row r="18" spans="1:15" ht="8.25" customHeight="1" x14ac:dyDescent="0.2">
      <c r="A18" s="40"/>
      <c r="B18" s="40"/>
      <c r="C18" s="40"/>
      <c r="D18" s="40"/>
      <c r="E18" s="40"/>
      <c r="F18" s="40"/>
      <c r="G18" s="40"/>
      <c r="H18" s="40"/>
    </row>
    <row r="19" spans="1:15" ht="12.75" customHeight="1" x14ac:dyDescent="0.2">
      <c r="A19" s="107" t="s">
        <v>45</v>
      </c>
      <c r="B19" s="107"/>
      <c r="C19" s="107"/>
      <c r="D19" s="107"/>
      <c r="E19" s="107"/>
      <c r="F19" s="107"/>
      <c r="G19" s="107"/>
      <c r="H19" s="107"/>
    </row>
    <row r="20" spans="1:15" ht="13.5" customHeight="1" x14ac:dyDescent="0.2">
      <c r="A20" s="45"/>
      <c r="B20" s="46"/>
      <c r="C20" s="46"/>
      <c r="D20" s="46"/>
      <c r="E20" s="46"/>
      <c r="F20" s="46"/>
      <c r="G20" s="46"/>
      <c r="H20" s="47"/>
      <c r="J20" s="7" t="b">
        <v>0</v>
      </c>
    </row>
    <row r="21" spans="1:15" ht="19.899999999999999" customHeight="1" x14ac:dyDescent="0.2">
      <c r="A21" s="43"/>
      <c r="B21"/>
      <c r="C21"/>
      <c r="D21"/>
      <c r="E21"/>
      <c r="F21"/>
      <c r="G21"/>
      <c r="H21" s="44"/>
    </row>
    <row r="22" spans="1:15" ht="31.5" customHeight="1" x14ac:dyDescent="0.2">
      <c r="A22" s="116" t="s">
        <v>48</v>
      </c>
      <c r="B22" s="124"/>
      <c r="C22" s="124"/>
      <c r="D22" s="124"/>
      <c r="E22" s="124"/>
      <c r="F22" s="124"/>
      <c r="G22" s="124"/>
      <c r="H22" s="125"/>
    </row>
    <row r="23" spans="1:15" ht="24.95" customHeight="1" x14ac:dyDescent="0.2">
      <c r="A23" s="52" t="b">
        <v>0</v>
      </c>
      <c r="B23"/>
      <c r="C23"/>
      <c r="D23"/>
      <c r="E23"/>
      <c r="F23"/>
      <c r="G23"/>
      <c r="H23" s="44"/>
      <c r="J23" s="1" t="b">
        <v>0</v>
      </c>
    </row>
    <row r="24" spans="1:15" ht="11.25" customHeight="1" x14ac:dyDescent="0.2">
      <c r="A24" s="43"/>
      <c r="B24"/>
      <c r="C24"/>
      <c r="D24"/>
      <c r="E24"/>
      <c r="F24"/>
      <c r="G24"/>
      <c r="H24" s="44"/>
    </row>
    <row r="25" spans="1:15" ht="16.5" customHeight="1" x14ac:dyDescent="0.2">
      <c r="A25" s="114" t="s">
        <v>24</v>
      </c>
      <c r="B25" s="126"/>
      <c r="C25" s="126"/>
      <c r="D25" s="126"/>
      <c r="E25" s="126"/>
      <c r="F25" s="126"/>
      <c r="G25" s="126"/>
      <c r="H25" s="127"/>
    </row>
    <row r="26" spans="1:15" ht="8.25" customHeight="1" x14ac:dyDescent="0.2">
      <c r="A26" s="40"/>
      <c r="B26" s="40"/>
      <c r="C26" s="40"/>
      <c r="D26" s="40"/>
      <c r="E26" s="40"/>
      <c r="F26" s="40"/>
      <c r="G26" s="40"/>
      <c r="H26" s="40"/>
    </row>
    <row r="27" spans="1:15" ht="12.75" customHeight="1" x14ac:dyDescent="0.2">
      <c r="A27" s="107" t="s">
        <v>46</v>
      </c>
      <c r="B27" s="107"/>
      <c r="C27" s="107"/>
      <c r="D27" s="107"/>
      <c r="E27" s="107"/>
      <c r="F27" s="107"/>
      <c r="G27" s="107"/>
      <c r="H27" s="107"/>
    </row>
    <row r="28" spans="1:15" ht="9.75" customHeight="1" x14ac:dyDescent="0.2">
      <c r="A28" s="63"/>
      <c r="B28" s="64"/>
      <c r="C28" s="64"/>
      <c r="D28" s="64"/>
      <c r="E28" s="64"/>
      <c r="F28" s="64"/>
      <c r="G28" s="64"/>
      <c r="H28" s="65"/>
    </row>
    <row r="29" spans="1:15" ht="18" customHeight="1" x14ac:dyDescent="0.3">
      <c r="A29" s="95" t="s">
        <v>11</v>
      </c>
      <c r="B29" s="96"/>
      <c r="C29" s="96"/>
      <c r="D29" s="96"/>
      <c r="E29" s="96"/>
      <c r="F29" s="96"/>
      <c r="G29" s="69"/>
      <c r="H29" s="67"/>
      <c r="L29" s="66"/>
      <c r="M29" s="66"/>
      <c r="N29" s="66"/>
      <c r="O29" s="66"/>
    </row>
    <row r="30" spans="1:15" x14ac:dyDescent="0.2">
      <c r="A30" s="97" t="s">
        <v>14</v>
      </c>
      <c r="B30" s="98"/>
      <c r="C30" s="98"/>
      <c r="D30" s="98"/>
      <c r="E30" s="98"/>
      <c r="F30" s="98"/>
      <c r="G30" s="70"/>
      <c r="H30" s="42"/>
    </row>
    <row r="31" spans="1:15" x14ac:dyDescent="0.2">
      <c r="A31" s="41"/>
      <c r="B31" s="19"/>
      <c r="C31"/>
      <c r="D31"/>
      <c r="E31"/>
      <c r="F31"/>
      <c r="G31"/>
      <c r="H31" s="42"/>
    </row>
    <row r="32" spans="1:15" ht="13.5" x14ac:dyDescent="0.2">
      <c r="A32" s="43"/>
      <c r="B32" s="99" t="s">
        <v>20</v>
      </c>
      <c r="C32" s="99"/>
      <c r="D32" s="99"/>
      <c r="E32" s="99"/>
      <c r="F32" s="99"/>
      <c r="G32" s="76"/>
      <c r="H32" s="74">
        <f>IF(AND(J20=TRUE,A23=TRUE),H29*1.40252454417952,IF(J20=TRUE,H29*1.38504155124654,H29*1.51515151515152))</f>
        <v>0</v>
      </c>
    </row>
    <row r="33" spans="1:28" ht="13.5" x14ac:dyDescent="0.2">
      <c r="A33" s="43"/>
      <c r="B33" s="99" t="s">
        <v>22</v>
      </c>
      <c r="C33" s="99"/>
      <c r="D33" s="99"/>
      <c r="E33" s="99"/>
      <c r="F33" s="99"/>
      <c r="G33" s="75"/>
      <c r="H33" s="74">
        <f>ROUND(H32*0.22,2)</f>
        <v>0</v>
      </c>
    </row>
    <row r="34" spans="1:28" ht="13.5" x14ac:dyDescent="0.2">
      <c r="A34" s="43"/>
      <c r="B34" s="99" t="str">
        <f>IF(J20=TRUE,"Employee's portion of FICA Taxes (1.45%)", "Employee's portion of FICA Taxes (7.65%)")</f>
        <v>Employee's portion of FICA Taxes (7.65%)</v>
      </c>
      <c r="C34" s="99"/>
      <c r="D34" s="99"/>
      <c r="E34" s="99"/>
      <c r="F34" s="99"/>
      <c r="G34" s="75"/>
      <c r="H34" s="74">
        <f>ROUND((IF(H32=H29*1.51515151515152,H32*0.0765, H32*0.0145)),2)</f>
        <v>0</v>
      </c>
    </row>
    <row r="35" spans="1:28" ht="13.5" x14ac:dyDescent="0.2">
      <c r="A35" s="43"/>
      <c r="B35" s="99" t="s">
        <v>25</v>
      </c>
      <c r="C35" s="99"/>
      <c r="D35" s="99"/>
      <c r="E35" s="99"/>
      <c r="F35" s="99"/>
      <c r="G35" s="75"/>
      <c r="H35" s="74">
        <f>IF(A23=TRUE,H32*0.009,0)</f>
        <v>0</v>
      </c>
    </row>
    <row r="36" spans="1:28" ht="13.5" x14ac:dyDescent="0.2">
      <c r="A36" s="43"/>
      <c r="B36" s="99" t="s">
        <v>43</v>
      </c>
      <c r="C36" s="99"/>
      <c r="D36" s="99"/>
      <c r="E36" s="99"/>
      <c r="F36" s="99"/>
      <c r="G36" s="75"/>
      <c r="H36" s="74">
        <f>ROUND(H32*0.0435,2)</f>
        <v>0</v>
      </c>
    </row>
    <row r="37" spans="1:28" x14ac:dyDescent="0.2">
      <c r="A37" s="43"/>
      <c r="B37"/>
      <c r="C37"/>
      <c r="D37"/>
      <c r="E37"/>
      <c r="F37"/>
      <c r="G37"/>
      <c r="H37" s="44"/>
    </row>
    <row r="38" spans="1:28" ht="13.5" hidden="1" x14ac:dyDescent="0.2">
      <c r="A38" s="91" t="s">
        <v>12</v>
      </c>
      <c r="B38" s="92"/>
      <c r="C38" s="92"/>
      <c r="D38" s="92"/>
      <c r="E38" s="92"/>
      <c r="F38" s="92"/>
      <c r="G38" s="73"/>
      <c r="H38" s="74">
        <f>H29</f>
        <v>0</v>
      </c>
    </row>
    <row r="39" spans="1:28" ht="13.5" hidden="1" x14ac:dyDescent="0.2">
      <c r="A39" s="91" t="s">
        <v>13</v>
      </c>
      <c r="B39" s="92"/>
      <c r="C39" s="92"/>
      <c r="D39" s="92"/>
      <c r="E39" s="92"/>
      <c r="F39" s="92"/>
      <c r="G39" s="73"/>
      <c r="H39" s="74">
        <f>H33+H34+H36+H35</f>
        <v>0</v>
      </c>
    </row>
    <row r="40" spans="1:28" ht="13.5" hidden="1" x14ac:dyDescent="0.2">
      <c r="A40" s="91" t="s">
        <v>15</v>
      </c>
      <c r="B40" s="92"/>
      <c r="C40" s="92"/>
      <c r="D40" s="92"/>
      <c r="E40" s="92"/>
      <c r="F40" s="92"/>
      <c r="G40" s="73"/>
      <c r="H40" s="74">
        <f>+H34</f>
        <v>0</v>
      </c>
    </row>
    <row r="41" spans="1:28" ht="19.899999999999999" customHeight="1" x14ac:dyDescent="0.2">
      <c r="A41" s="93" t="s">
        <v>21</v>
      </c>
      <c r="B41" s="94"/>
      <c r="C41" s="94"/>
      <c r="D41" s="94"/>
      <c r="E41" s="94"/>
      <c r="F41" s="94"/>
      <c r="G41" s="71"/>
      <c r="H41" s="72">
        <f>SUM(H38:H40)</f>
        <v>0</v>
      </c>
    </row>
    <row r="42" spans="1:28" ht="8.25" customHeight="1" x14ac:dyDescent="0.2">
      <c r="A42" s="108"/>
      <c r="B42" s="108"/>
      <c r="C42" s="108"/>
      <c r="D42" s="108"/>
      <c r="E42" s="108"/>
      <c r="F42" s="108"/>
      <c r="G42" s="108"/>
      <c r="H42" s="108"/>
    </row>
    <row r="43" spans="1:28" ht="12.75" customHeight="1" x14ac:dyDescent="0.2">
      <c r="A43" s="107" t="s">
        <v>49</v>
      </c>
      <c r="B43" s="107"/>
      <c r="C43" s="107"/>
      <c r="D43" s="107"/>
      <c r="E43" s="107"/>
      <c r="F43" s="107"/>
      <c r="G43" s="107"/>
      <c r="H43" s="107"/>
    </row>
    <row r="44" spans="1:28" ht="19.899999999999999" customHeight="1" x14ac:dyDescent="0.2">
      <c r="A44" s="121" t="s">
        <v>36</v>
      </c>
      <c r="B44" s="122"/>
      <c r="C44" s="122"/>
      <c r="D44" s="122"/>
      <c r="E44" s="122"/>
      <c r="F44" s="122"/>
      <c r="G44" s="122"/>
      <c r="H44" s="123"/>
    </row>
    <row r="45" spans="1:28" ht="14.25" customHeight="1" x14ac:dyDescent="0.2">
      <c r="A45" s="59"/>
      <c r="H45" s="60"/>
      <c r="AB45" s="1" t="b">
        <v>0</v>
      </c>
    </row>
    <row r="46" spans="1:28" ht="16.5" customHeight="1" x14ac:dyDescent="0.2">
      <c r="A46" s="59"/>
      <c r="H46" s="60"/>
    </row>
    <row r="47" spans="1:28" ht="16.5" customHeight="1" x14ac:dyDescent="0.2">
      <c r="A47" s="59"/>
      <c r="H47" s="60"/>
      <c r="AB47" s="1" t="b">
        <v>0</v>
      </c>
    </row>
    <row r="48" spans="1:28" ht="10.5" customHeight="1" x14ac:dyDescent="0.2">
      <c r="A48" s="59"/>
      <c r="H48" s="60"/>
    </row>
    <row r="49" spans="1:28" ht="12.75" customHeight="1" x14ac:dyDescent="0.2">
      <c r="A49" s="59"/>
      <c r="H49" s="60"/>
      <c r="AB49" s="1" t="b">
        <v>0</v>
      </c>
    </row>
    <row r="50" spans="1:28" ht="11.25" customHeight="1" x14ac:dyDescent="0.2">
      <c r="A50" s="59"/>
      <c r="H50" s="60"/>
    </row>
    <row r="51" spans="1:28" ht="19.5" customHeight="1" x14ac:dyDescent="0.2">
      <c r="A51" s="59"/>
      <c r="H51" s="60"/>
      <c r="AB51" s="1" t="b">
        <v>0</v>
      </c>
    </row>
    <row r="52" spans="1:28" ht="12.75" customHeight="1" x14ac:dyDescent="0.2">
      <c r="A52" s="61"/>
      <c r="B52" s="49"/>
      <c r="C52" s="49"/>
      <c r="D52" s="49"/>
      <c r="E52" s="49"/>
      <c r="F52" s="49"/>
      <c r="G52" s="49"/>
      <c r="H52" s="50"/>
    </row>
    <row r="53" spans="1:28" ht="8.25" customHeight="1" x14ac:dyDescent="0.2"/>
    <row r="54" spans="1:28" ht="12.75" customHeight="1" x14ac:dyDescent="0.2">
      <c r="A54" s="107" t="s">
        <v>50</v>
      </c>
      <c r="B54" s="107"/>
      <c r="C54" s="107"/>
      <c r="D54" s="107"/>
      <c r="E54" s="107"/>
      <c r="F54" s="107"/>
      <c r="G54" s="107"/>
      <c r="H54" s="107"/>
    </row>
    <row r="55" spans="1:28" ht="19.899999999999999" customHeight="1" x14ac:dyDescent="0.2">
      <c r="A55" s="53" t="s">
        <v>16</v>
      </c>
      <c r="B55" s="54" t="s">
        <v>17</v>
      </c>
      <c r="C55" s="55"/>
      <c r="D55" s="55"/>
      <c r="E55" s="55"/>
      <c r="F55" s="55"/>
      <c r="G55" s="55"/>
      <c r="H55" s="80">
        <f>H39</f>
        <v>0</v>
      </c>
    </row>
    <row r="56" spans="1:28" ht="19.899999999999999" customHeight="1" x14ac:dyDescent="0.2">
      <c r="A56" s="56" t="s">
        <v>18</v>
      </c>
      <c r="B56" s="57" t="s">
        <v>19</v>
      </c>
      <c r="C56" s="58"/>
      <c r="D56" s="58"/>
      <c r="E56" s="58"/>
      <c r="F56" s="58"/>
      <c r="G56" s="58"/>
      <c r="H56" s="81">
        <f>IF(OR(AB45=TRUE, AB47=TRUE),0,H29)</f>
        <v>0</v>
      </c>
    </row>
    <row r="57" spans="1:28" ht="4.5" customHeight="1" x14ac:dyDescent="0.2">
      <c r="A57" s="27"/>
      <c r="B57" s="27"/>
      <c r="C57" s="27"/>
      <c r="D57" s="27"/>
      <c r="E57" s="27"/>
      <c r="F57" s="27"/>
      <c r="G57" s="27"/>
      <c r="H57" s="28"/>
    </row>
    <row r="58" spans="1:28" hidden="1" x14ac:dyDescent="0.2"/>
    <row r="59" spans="1:28" hidden="1" x14ac:dyDescent="0.2"/>
    <row r="60" spans="1:28" hidden="1" x14ac:dyDescent="0.2"/>
    <row r="61" spans="1:28" hidden="1" x14ac:dyDescent="0.2"/>
    <row r="62" spans="1:28" hidden="1" x14ac:dyDescent="0.2"/>
    <row r="63" spans="1:28" hidden="1" x14ac:dyDescent="0.2"/>
    <row r="64" spans="1:28" hidden="1" x14ac:dyDescent="0.2"/>
    <row r="65" hidden="1" x14ac:dyDescent="0.2"/>
  </sheetData>
  <sheetProtection algorithmName="SHA-512" hashValue="3zYUofhOgbWge1f7H5uk6bJBotclTnKW/ujihW+97QxG9kpdfEVm06JM/VAvvM89AEBEjBUQEE+48aFcJZW8UQ==" saltValue="LHx4e+2gj6GlMguihKJJyQ==" spinCount="100000" sheet="1" selectLockedCells="1" selectUnlockedCells="1"/>
  <protectedRanges>
    <protectedRange sqref="C5:H18" name="Range1"/>
    <protectedRange sqref="H29" name="Range2"/>
  </protectedRanges>
  <mergeCells count="39">
    <mergeCell ref="A1:H1"/>
    <mergeCell ref="A4:H4"/>
    <mergeCell ref="A5:B5"/>
    <mergeCell ref="C5:H5"/>
    <mergeCell ref="A6:B6"/>
    <mergeCell ref="C6:H6"/>
    <mergeCell ref="A2:H2"/>
    <mergeCell ref="A14:B14"/>
    <mergeCell ref="C14:H14"/>
    <mergeCell ref="A16:B16"/>
    <mergeCell ref="C16:H16"/>
    <mergeCell ref="A7:B7"/>
    <mergeCell ref="C7:H7"/>
    <mergeCell ref="A8:H8"/>
    <mergeCell ref="A9:B9"/>
    <mergeCell ref="C9:H11"/>
    <mergeCell ref="A13:B13"/>
    <mergeCell ref="C13:H13"/>
    <mergeCell ref="A15:B15"/>
    <mergeCell ref="C15:H15"/>
    <mergeCell ref="B35:F35"/>
    <mergeCell ref="B36:F36"/>
    <mergeCell ref="A38:F38"/>
    <mergeCell ref="A39:F39"/>
    <mergeCell ref="A40:F40"/>
    <mergeCell ref="A22:H22"/>
    <mergeCell ref="A19:H19"/>
    <mergeCell ref="B34:F34"/>
    <mergeCell ref="A25:H25"/>
    <mergeCell ref="A27:H27"/>
    <mergeCell ref="A29:F29"/>
    <mergeCell ref="A30:F30"/>
    <mergeCell ref="B32:F32"/>
    <mergeCell ref="B33:F33"/>
    <mergeCell ref="A41:F41"/>
    <mergeCell ref="A42:H42"/>
    <mergeCell ref="A43:H43"/>
    <mergeCell ref="A44:H44"/>
    <mergeCell ref="A54:H54"/>
  </mergeCells>
  <conditionalFormatting sqref="C5:C7">
    <cfRule type="containsBlanks" dxfId="9" priority="3">
      <formula>LEN(TRIM(C5))=0</formula>
    </cfRule>
  </conditionalFormatting>
  <conditionalFormatting sqref="C9">
    <cfRule type="containsBlanks" dxfId="8" priority="2">
      <formula>LEN(TRIM(C9))=0</formula>
    </cfRule>
  </conditionalFormatting>
  <conditionalFormatting sqref="C13:C15">
    <cfRule type="containsBlanks" dxfId="7" priority="1">
      <formula>LEN(TRIM(C13))=0</formula>
    </cfRule>
  </conditionalFormatting>
  <conditionalFormatting sqref="H29">
    <cfRule type="containsBlanks" dxfId="6" priority="4">
      <formula>LEN(TRIM(H29))=0</formula>
    </cfRule>
  </conditionalFormatting>
  <conditionalFormatting sqref="L29:O29">
    <cfRule type="containsBlanks" dxfId="5" priority="5">
      <formula>LEN(TRIM(L29))=0</formula>
    </cfRule>
  </conditionalFormatting>
  <dataValidations count="1">
    <dataValidation type="textLength" allowBlank="1" showInputMessage="1" showErrorMessage="1" sqref="L29:O29" xr:uid="{A3626A7F-AB9C-4C60-A2EE-4C50A418151F}">
      <formula1>6</formula1>
      <formula2>6</formula2>
    </dataValidation>
  </dataValidations>
  <printOptions horizontalCentered="1"/>
  <pageMargins left="0.5" right="0.5" top="0.5" bottom="0.5" header="0.5" footer="0.3"/>
  <pageSetup scale="85" orientation="portrait" r:id="rId1"/>
  <headerFooter alignWithMargins="0">
    <oddFooter>&amp;LUNC Charlotte - Version 1.17.2025&amp;CINSTRUCTIONS&amp;RGROSS-UP CALCULATION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  Will the employee's compensation exceed $200,000 for the tax year? ">
                <anchor moveWithCells="1">
                  <from>
                    <xdr:col>0</xdr:col>
                    <xdr:colOff>57150</xdr:colOff>
                    <xdr:row>22</xdr:row>
                    <xdr:rowOff>114300</xdr:rowOff>
                  </from>
                  <to>
                    <xdr:col>3</xdr:col>
                    <xdr:colOff>1009650</xdr:colOff>
                    <xdr:row>24</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57150</xdr:colOff>
                    <xdr:row>19</xdr:row>
                    <xdr:rowOff>19050</xdr:rowOff>
                  </from>
                  <to>
                    <xdr:col>8</xdr:col>
                    <xdr:colOff>38100</xdr:colOff>
                    <xdr:row>20</xdr:row>
                    <xdr:rowOff>228600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95250</xdr:colOff>
                    <xdr:row>46</xdr:row>
                    <xdr:rowOff>0</xdr:rowOff>
                  </from>
                  <to>
                    <xdr:col>8</xdr:col>
                    <xdr:colOff>38100</xdr:colOff>
                    <xdr:row>48</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95250</xdr:colOff>
                    <xdr:row>48</xdr:row>
                    <xdr:rowOff>0</xdr:rowOff>
                  </from>
                  <to>
                    <xdr:col>8</xdr:col>
                    <xdr:colOff>57150</xdr:colOff>
                    <xdr:row>50</xdr:row>
                    <xdr:rowOff>57150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114300</xdr:colOff>
                    <xdr:row>49</xdr:row>
                    <xdr:rowOff>209550</xdr:rowOff>
                  </from>
                  <to>
                    <xdr:col>8</xdr:col>
                    <xdr:colOff>38100</xdr:colOff>
                    <xdr:row>51</xdr:row>
                    <xdr:rowOff>114300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95250</xdr:colOff>
                    <xdr:row>44</xdr:row>
                    <xdr:rowOff>95250</xdr:rowOff>
                  </from>
                  <to>
                    <xdr:col>7</xdr:col>
                    <xdr:colOff>1085850</xdr:colOff>
                    <xdr:row>46</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A73A9-5ADE-DA4B-9839-5928A57DE5B9}">
  <sheetPr codeName="Sheet4">
    <pageSetUpPr fitToPage="1"/>
  </sheetPr>
  <dimension ref="A1:Z56"/>
  <sheetViews>
    <sheetView showGridLines="0" topLeftCell="A3" zoomScaleNormal="100" workbookViewId="0">
      <selection activeCell="A2" sqref="A2:F2"/>
    </sheetView>
  </sheetViews>
  <sheetFormatPr defaultColWidth="0" defaultRowHeight="13.15" customHeight="1" zeroHeight="1" x14ac:dyDescent="0.2"/>
  <cols>
    <col min="1" max="5" width="18.7109375" style="1" customWidth="1"/>
    <col min="6" max="6" width="21.42578125" style="1" customWidth="1"/>
    <col min="7" max="7" width="1" style="1" customWidth="1"/>
    <col min="8" max="8" width="0" style="1" hidden="1" customWidth="1"/>
    <col min="9" max="16384" width="9.140625" style="1" hidden="1"/>
  </cols>
  <sheetData>
    <row r="1" spans="1:8" ht="20.25" customHeight="1" x14ac:dyDescent="0.2">
      <c r="A1" s="100" t="s">
        <v>47</v>
      </c>
      <c r="B1" s="100"/>
      <c r="C1" s="100"/>
      <c r="D1" s="100"/>
      <c r="E1" s="100"/>
      <c r="F1" s="100"/>
    </row>
    <row r="2" spans="1:8" ht="20.25" x14ac:dyDescent="0.3">
      <c r="A2" s="141" t="s">
        <v>51</v>
      </c>
      <c r="B2" s="142"/>
      <c r="C2" s="142"/>
      <c r="D2" s="142"/>
      <c r="E2" s="142"/>
      <c r="F2" s="143"/>
    </row>
    <row r="3" spans="1:8" ht="83.45" customHeight="1" thickBot="1" x14ac:dyDescent="0.25">
      <c r="A3" s="101" t="s">
        <v>52</v>
      </c>
      <c r="B3" s="101"/>
      <c r="C3" s="101"/>
      <c r="D3" s="101"/>
      <c r="E3" s="101"/>
      <c r="F3" s="101"/>
    </row>
    <row r="4" spans="1:8" ht="19.899999999999999" customHeight="1" thickBot="1" x14ac:dyDescent="0.25">
      <c r="A4" s="144" t="s">
        <v>9</v>
      </c>
      <c r="B4" s="145"/>
      <c r="C4" s="145"/>
      <c r="D4" s="145"/>
      <c r="E4" s="145"/>
      <c r="F4" s="146"/>
    </row>
    <row r="5" spans="1:8" ht="19.899999999999999" customHeight="1" x14ac:dyDescent="0.2">
      <c r="A5" s="8" t="s">
        <v>1</v>
      </c>
      <c r="B5" s="9"/>
      <c r="C5" s="147" t="s">
        <v>26</v>
      </c>
      <c r="D5" s="147"/>
      <c r="E5" s="147"/>
      <c r="F5" s="148"/>
    </row>
    <row r="6" spans="1:8" ht="19.899999999999999" customHeight="1" x14ac:dyDescent="0.2">
      <c r="A6" s="8" t="s">
        <v>0</v>
      </c>
      <c r="B6" s="9"/>
      <c r="C6" s="139" t="s">
        <v>54</v>
      </c>
      <c r="D6" s="139"/>
      <c r="E6" s="139"/>
      <c r="F6" s="140"/>
    </row>
    <row r="7" spans="1:8" ht="19.899999999999999" customHeight="1" x14ac:dyDescent="0.2">
      <c r="A7" s="8" t="s">
        <v>4</v>
      </c>
      <c r="B7" s="9"/>
      <c r="C7" s="139" t="s">
        <v>27</v>
      </c>
      <c r="D7" s="139"/>
      <c r="E7" s="139"/>
      <c r="F7" s="140"/>
    </row>
    <row r="8" spans="1:8" ht="19.899999999999999" customHeight="1" x14ac:dyDescent="0.2">
      <c r="A8" s="8" t="s">
        <v>8</v>
      </c>
      <c r="B8" s="9"/>
      <c r="C8" s="139" t="s">
        <v>28</v>
      </c>
      <c r="D8" s="139"/>
      <c r="E8" s="139"/>
      <c r="F8" s="140"/>
    </row>
    <row r="9" spans="1:8" ht="19.899999999999999" customHeight="1" x14ac:dyDescent="0.2">
      <c r="A9" s="10"/>
      <c r="B9" s="9"/>
      <c r="C9" s="139" t="s">
        <v>29</v>
      </c>
      <c r="D9" s="139"/>
      <c r="E9" s="139"/>
      <c r="F9" s="140"/>
    </row>
    <row r="10" spans="1:8" ht="19.899999999999999" customHeight="1" x14ac:dyDescent="0.2">
      <c r="A10" s="10"/>
      <c r="B10" s="9"/>
      <c r="C10" s="139"/>
      <c r="D10" s="139"/>
      <c r="E10" s="139"/>
      <c r="F10" s="140"/>
    </row>
    <row r="11" spans="1:8" ht="19.899999999999999" customHeight="1" x14ac:dyDescent="0.2">
      <c r="A11" s="8" t="s">
        <v>5</v>
      </c>
      <c r="B11" s="9"/>
      <c r="C11" s="139" t="s">
        <v>30</v>
      </c>
      <c r="D11" s="139"/>
      <c r="E11" s="139"/>
      <c r="F11" s="140"/>
    </row>
    <row r="12" spans="1:8" ht="19.899999999999999" customHeight="1" x14ac:dyDescent="0.2">
      <c r="A12" s="8" t="s">
        <v>6</v>
      </c>
      <c r="B12" s="9"/>
      <c r="C12" s="139" t="s">
        <v>53</v>
      </c>
      <c r="D12" s="139"/>
      <c r="E12" s="139"/>
      <c r="F12" s="140"/>
    </row>
    <row r="13" spans="1:8" ht="19.899999999999999" customHeight="1" x14ac:dyDescent="0.2">
      <c r="A13" s="8" t="s">
        <v>7</v>
      </c>
      <c r="B13" s="9"/>
      <c r="C13" s="139" t="s">
        <v>31</v>
      </c>
      <c r="D13" s="139"/>
      <c r="E13" s="139"/>
      <c r="F13" s="140"/>
    </row>
    <row r="14" spans="1:8" ht="19.899999999999999" customHeight="1" thickBot="1" x14ac:dyDescent="0.25">
      <c r="A14" s="8"/>
      <c r="B14" s="9"/>
      <c r="C14" s="2"/>
      <c r="D14" s="2"/>
      <c r="E14" s="2"/>
      <c r="F14" s="3"/>
    </row>
    <row r="15" spans="1:8" ht="19.899999999999999" customHeight="1" thickBot="1" x14ac:dyDescent="0.25">
      <c r="A15" s="144" t="s">
        <v>23</v>
      </c>
      <c r="B15" s="145"/>
      <c r="C15" s="145"/>
      <c r="D15" s="145"/>
      <c r="E15" s="145"/>
      <c r="F15" s="146"/>
    </row>
    <row r="16" spans="1:8" ht="19.899999999999999" customHeight="1" x14ac:dyDescent="0.2">
      <c r="A16" s="11"/>
      <c r="B16" s="9"/>
      <c r="C16" s="9"/>
      <c r="D16" s="9"/>
      <c r="E16" s="9"/>
      <c r="F16" s="12"/>
      <c r="H16" s="7" t="b">
        <v>0</v>
      </c>
    </row>
    <row r="17" spans="1:8" ht="19.899999999999999" customHeight="1" x14ac:dyDescent="0.2">
      <c r="A17" s="10"/>
      <c r="B17" s="9"/>
      <c r="C17" s="9"/>
      <c r="D17" s="9"/>
      <c r="E17" s="9"/>
      <c r="F17" s="12"/>
    </row>
    <row r="18" spans="1:8" ht="33" customHeight="1" thickBot="1" x14ac:dyDescent="0.25">
      <c r="A18" s="154" t="s">
        <v>42</v>
      </c>
      <c r="B18" s="155"/>
      <c r="C18" s="155"/>
      <c r="D18" s="155"/>
      <c r="E18" s="155"/>
      <c r="F18" s="156"/>
    </row>
    <row r="19" spans="1:8" ht="30" customHeight="1" x14ac:dyDescent="0.2">
      <c r="A19" s="11" t="b">
        <v>1</v>
      </c>
      <c r="B19" s="9"/>
      <c r="C19" s="9"/>
      <c r="D19" s="9"/>
      <c r="E19" s="9"/>
      <c r="F19" s="12"/>
      <c r="H19" s="1" t="b">
        <v>0</v>
      </c>
    </row>
    <row r="20" spans="1:8" ht="13.9" customHeight="1" x14ac:dyDescent="0.2">
      <c r="A20" s="10"/>
      <c r="B20" s="9"/>
      <c r="C20" s="9"/>
      <c r="D20" s="9"/>
      <c r="E20" s="9"/>
      <c r="F20" s="12"/>
    </row>
    <row r="21" spans="1:8" ht="13.5" thickBot="1" x14ac:dyDescent="0.25">
      <c r="A21" s="154" t="s">
        <v>24</v>
      </c>
      <c r="B21" s="155"/>
      <c r="C21" s="155"/>
      <c r="D21" s="155"/>
      <c r="E21" s="155"/>
      <c r="F21" s="156"/>
    </row>
    <row r="22" spans="1:8" ht="13.5" thickBot="1" x14ac:dyDescent="0.25">
      <c r="A22" s="149" t="s">
        <v>10</v>
      </c>
      <c r="B22" s="150"/>
      <c r="C22" s="150"/>
      <c r="D22" s="150"/>
      <c r="E22" s="150"/>
      <c r="F22" s="151"/>
    </row>
    <row r="23" spans="1:8" ht="12.75" x14ac:dyDescent="0.2">
      <c r="A23" s="13"/>
      <c r="B23" s="14"/>
      <c r="C23" s="14"/>
      <c r="D23" s="14"/>
      <c r="E23" s="14"/>
      <c r="F23" s="15"/>
    </row>
    <row r="24" spans="1:8" ht="12.75" x14ac:dyDescent="0.2">
      <c r="A24" s="8" t="s">
        <v>11</v>
      </c>
      <c r="B24" s="17"/>
      <c r="C24" s="9"/>
      <c r="D24" s="152" t="s">
        <v>39</v>
      </c>
      <c r="E24" s="153"/>
      <c r="F24" s="4">
        <v>0</v>
      </c>
    </row>
    <row r="25" spans="1:8" ht="12.75" x14ac:dyDescent="0.2">
      <c r="A25" s="16" t="s">
        <v>14</v>
      </c>
      <c r="B25" s="17"/>
      <c r="C25" s="9"/>
      <c r="D25" s="9"/>
      <c r="E25" s="9"/>
      <c r="F25" s="15"/>
    </row>
    <row r="26" spans="1:8" ht="12.75" x14ac:dyDescent="0.2">
      <c r="A26" s="18"/>
      <c r="B26" s="19"/>
      <c r="C26"/>
      <c r="D26"/>
      <c r="E26"/>
      <c r="F26" s="20"/>
    </row>
    <row r="27" spans="1:8" ht="12.75" x14ac:dyDescent="0.2">
      <c r="A27" s="21"/>
      <c r="B27" t="s">
        <v>20</v>
      </c>
      <c r="C27"/>
      <c r="D27"/>
      <c r="E27"/>
      <c r="F27" s="5">
        <f>IF(AND(H16=TRUE,A19=TRUE),F24*1.40252454417952,IF(H16=TRUE,F24*1.38504155124654,F24*1.51515151515152))</f>
        <v>0</v>
      </c>
    </row>
    <row r="28" spans="1:8" ht="12.75" x14ac:dyDescent="0.2">
      <c r="A28" s="21"/>
      <c r="B28" s="19" t="s">
        <v>22</v>
      </c>
      <c r="C28"/>
      <c r="D28"/>
      <c r="E28"/>
      <c r="F28" s="5">
        <f>ROUND(F27*0.22,2)</f>
        <v>0</v>
      </c>
    </row>
    <row r="29" spans="1:8" ht="12.75" x14ac:dyDescent="0.2">
      <c r="A29" s="21"/>
      <c r="B29" s="19" t="str">
        <f>IF(H16=TRUE,"Employee's portion of FICA Taxes (1.45%)", "Employee's portion of FICA Taxes (7.65%)")</f>
        <v>Employee's portion of FICA Taxes (7.65%)</v>
      </c>
      <c r="C29" s="22"/>
      <c r="D29"/>
      <c r="E29"/>
      <c r="F29" s="5">
        <f>ROUND((IF(F27=F24*1.51515151515152,F27*0.0765, F27*0.0145)),2)</f>
        <v>0</v>
      </c>
    </row>
    <row r="30" spans="1:8" ht="12.75" x14ac:dyDescent="0.2">
      <c r="A30" s="21"/>
      <c r="B30" s="19" t="s">
        <v>25</v>
      </c>
      <c r="C30" s="22"/>
      <c r="D30"/>
      <c r="E30"/>
      <c r="F30" s="5">
        <f>IF(A19=TRUE,F27*0.009,0)</f>
        <v>0</v>
      </c>
    </row>
    <row r="31" spans="1:8" ht="12.75" x14ac:dyDescent="0.2">
      <c r="A31" s="21"/>
      <c r="B31" s="19" t="s">
        <v>43</v>
      </c>
      <c r="C31"/>
      <c r="D31" s="19"/>
      <c r="E31"/>
      <c r="F31" s="5">
        <f>ROUND(F27*0.0435,2)</f>
        <v>0</v>
      </c>
    </row>
    <row r="32" spans="1:8" ht="12.75" x14ac:dyDescent="0.2">
      <c r="A32" s="21"/>
      <c r="B32"/>
      <c r="C32"/>
      <c r="D32"/>
      <c r="E32"/>
      <c r="F32" s="23"/>
    </row>
    <row r="33" spans="1:26" ht="12.75" x14ac:dyDescent="0.2">
      <c r="A33" s="18" t="s">
        <v>12</v>
      </c>
      <c r="B33"/>
      <c r="C33"/>
      <c r="D33"/>
      <c r="E33"/>
      <c r="F33" s="5">
        <f>F24</f>
        <v>0</v>
      </c>
    </row>
    <row r="34" spans="1:26" ht="12.75" x14ac:dyDescent="0.2">
      <c r="A34" s="18" t="s">
        <v>13</v>
      </c>
      <c r="B34"/>
      <c r="C34"/>
      <c r="D34"/>
      <c r="E34"/>
      <c r="F34" s="5">
        <f>F28+F29+F31+F30</f>
        <v>0</v>
      </c>
    </row>
    <row r="35" spans="1:26" ht="12.75" x14ac:dyDescent="0.2">
      <c r="A35" s="18" t="s">
        <v>15</v>
      </c>
      <c r="B35"/>
      <c r="C35"/>
      <c r="D35"/>
      <c r="E35"/>
      <c r="F35" s="5">
        <f>+F29</f>
        <v>0</v>
      </c>
    </row>
    <row r="36" spans="1:26" ht="19.899999999999999" customHeight="1" thickBot="1" x14ac:dyDescent="0.25">
      <c r="A36" s="18" t="s">
        <v>21</v>
      </c>
      <c r="B36"/>
      <c r="C36"/>
      <c r="D36"/>
      <c r="E36"/>
      <c r="F36" s="5">
        <f>SUM(F33:F35)</f>
        <v>0</v>
      </c>
    </row>
    <row r="37" spans="1:26" ht="21" customHeight="1" thickBot="1" x14ac:dyDescent="0.25">
      <c r="A37" s="144" t="s">
        <v>35</v>
      </c>
      <c r="B37" s="145"/>
      <c r="C37" s="145"/>
      <c r="D37" s="145"/>
      <c r="E37" s="145"/>
      <c r="F37" s="146"/>
    </row>
    <row r="38" spans="1:26" ht="19.899999999999999" customHeight="1" x14ac:dyDescent="0.2">
      <c r="A38" s="32" t="s">
        <v>36</v>
      </c>
      <c r="B38" s="33"/>
      <c r="C38" s="33"/>
      <c r="D38" s="33"/>
      <c r="E38" s="33"/>
      <c r="F38" s="34"/>
    </row>
    <row r="39" spans="1:26" ht="19.899999999999999" customHeight="1" x14ac:dyDescent="0.2">
      <c r="A39" s="35"/>
      <c r="F39" s="36"/>
      <c r="Z39" s="1" t="b">
        <v>0</v>
      </c>
    </row>
    <row r="40" spans="1:26" ht="19.899999999999999" customHeight="1" x14ac:dyDescent="0.2">
      <c r="A40" s="35"/>
      <c r="F40" s="36"/>
    </row>
    <row r="41" spans="1:26" ht="19.899999999999999" customHeight="1" x14ac:dyDescent="0.2">
      <c r="A41" s="35"/>
      <c r="F41" s="36"/>
      <c r="Z41" s="1" t="b">
        <v>0</v>
      </c>
    </row>
    <row r="42" spans="1:26" ht="19.899999999999999" customHeight="1" x14ac:dyDescent="0.2">
      <c r="A42" s="35"/>
      <c r="F42" s="36"/>
    </row>
    <row r="43" spans="1:26" ht="19.899999999999999" customHeight="1" x14ac:dyDescent="0.2">
      <c r="A43" s="35"/>
      <c r="F43" s="36"/>
      <c r="Z43" s="1" t="b">
        <v>0</v>
      </c>
    </row>
    <row r="44" spans="1:26" ht="19.899999999999999" customHeight="1" x14ac:dyDescent="0.2">
      <c r="A44" s="35"/>
      <c r="F44" s="36"/>
    </row>
    <row r="45" spans="1:26" ht="19.899999999999999" customHeight="1" x14ac:dyDescent="0.2">
      <c r="A45" s="35"/>
      <c r="F45" s="36"/>
      <c r="Z45" s="1" t="b">
        <v>0</v>
      </c>
    </row>
    <row r="46" spans="1:26" ht="19.899999999999999" customHeight="1" thickBot="1" x14ac:dyDescent="0.25">
      <c r="A46" s="37"/>
      <c r="B46" s="38"/>
      <c r="C46" s="38"/>
      <c r="D46" s="38"/>
      <c r="E46" s="38"/>
      <c r="F46" s="39"/>
    </row>
    <row r="47" spans="1:26" ht="19.899999999999999" customHeight="1" thickBot="1" x14ac:dyDescent="0.25">
      <c r="A47" s="149" t="s">
        <v>37</v>
      </c>
      <c r="B47" s="150"/>
      <c r="C47" s="150"/>
      <c r="D47" s="150"/>
      <c r="E47" s="150"/>
      <c r="F47" s="151"/>
    </row>
    <row r="48" spans="1:26" ht="19.899999999999999" customHeight="1" x14ac:dyDescent="0.2">
      <c r="A48" s="29" t="s">
        <v>16</v>
      </c>
      <c r="B48" s="30" t="s">
        <v>17</v>
      </c>
      <c r="C48" s="27"/>
      <c r="D48" s="27"/>
      <c r="E48" s="27"/>
      <c r="F48" s="31">
        <f>F34</f>
        <v>0</v>
      </c>
    </row>
    <row r="49" spans="1:6" ht="19.899999999999999" customHeight="1" thickBot="1" x14ac:dyDescent="0.25">
      <c r="A49" s="24" t="s">
        <v>18</v>
      </c>
      <c r="B49" s="25" t="s">
        <v>19</v>
      </c>
      <c r="C49" s="26"/>
      <c r="D49" s="26"/>
      <c r="E49" s="26"/>
      <c r="F49" s="6">
        <f>IF(OR(Z39=TRUE, Z41=TRUE),0,F24)</f>
        <v>0</v>
      </c>
    </row>
    <row r="50" spans="1:6" ht="4.5" customHeight="1" x14ac:dyDescent="0.2">
      <c r="A50" s="27"/>
      <c r="B50" s="27"/>
      <c r="C50" s="27"/>
      <c r="D50" s="27"/>
      <c r="E50" s="27"/>
      <c r="F50" s="28"/>
    </row>
    <row r="51" spans="1:6" ht="12.75" x14ac:dyDescent="0.2"/>
    <row r="52" spans="1:6" ht="12.75" x14ac:dyDescent="0.2"/>
    <row r="53" spans="1:6" ht="12.75" x14ac:dyDescent="0.2"/>
    <row r="54" spans="1:6" ht="12.75" x14ac:dyDescent="0.2"/>
    <row r="55" spans="1:6" ht="12.75" x14ac:dyDescent="0.2"/>
    <row r="56" spans="1:6" ht="12.75" x14ac:dyDescent="0.2"/>
  </sheetData>
  <sheetProtection selectLockedCells="1"/>
  <protectedRanges>
    <protectedRange sqref="C14:F14" name="Range1"/>
    <protectedRange sqref="C5:F13" name="Range1_1"/>
    <protectedRange sqref="F24" name="Range2_1"/>
  </protectedRanges>
  <mergeCells count="20">
    <mergeCell ref="A47:F47"/>
    <mergeCell ref="D24:E24"/>
    <mergeCell ref="C13:F13"/>
    <mergeCell ref="A15:F15"/>
    <mergeCell ref="A18:F18"/>
    <mergeCell ref="A21:F21"/>
    <mergeCell ref="A22:F22"/>
    <mergeCell ref="A37:F37"/>
    <mergeCell ref="C12:F12"/>
    <mergeCell ref="A1:F1"/>
    <mergeCell ref="A2:F2"/>
    <mergeCell ref="A3:F3"/>
    <mergeCell ref="A4:F4"/>
    <mergeCell ref="C5:F5"/>
    <mergeCell ref="C6:F6"/>
    <mergeCell ref="C7:F7"/>
    <mergeCell ref="C8:F8"/>
    <mergeCell ref="C9:F9"/>
    <mergeCell ref="C10:F10"/>
    <mergeCell ref="C11:F11"/>
  </mergeCells>
  <pageMargins left="0.75" right="0.75" top="1" bottom="1" header="0.5" footer="0.5"/>
  <pageSetup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57150</xdr:colOff>
                    <xdr:row>15</xdr:row>
                    <xdr:rowOff>19050</xdr:rowOff>
                  </from>
                  <to>
                    <xdr:col>5</xdr:col>
                    <xdr:colOff>1247775</xdr:colOff>
                    <xdr:row>16</xdr:row>
                    <xdr:rowOff>152400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0</xdr:col>
                    <xdr:colOff>95250</xdr:colOff>
                    <xdr:row>40</xdr:row>
                    <xdr:rowOff>0</xdr:rowOff>
                  </from>
                  <to>
                    <xdr:col>5</xdr:col>
                    <xdr:colOff>1247775</xdr:colOff>
                    <xdr:row>41</xdr:row>
                    <xdr:rowOff>133350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95250</xdr:colOff>
                    <xdr:row>41</xdr:row>
                    <xdr:rowOff>247650</xdr:rowOff>
                  </from>
                  <to>
                    <xdr:col>5</xdr:col>
                    <xdr:colOff>1266825</xdr:colOff>
                    <xdr:row>43</xdr:row>
                    <xdr:rowOff>114300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0</xdr:col>
                    <xdr:colOff>114300</xdr:colOff>
                    <xdr:row>43</xdr:row>
                    <xdr:rowOff>209550</xdr:rowOff>
                  </from>
                  <to>
                    <xdr:col>5</xdr:col>
                    <xdr:colOff>1247775</xdr:colOff>
                    <xdr:row>45</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0</xdr:col>
                    <xdr:colOff>95250</xdr:colOff>
                    <xdr:row>38</xdr:row>
                    <xdr:rowOff>95250</xdr:rowOff>
                  </from>
                  <to>
                    <xdr:col>5</xdr:col>
                    <xdr:colOff>1104900</xdr:colOff>
                    <xdr:row>39</xdr:row>
                    <xdr:rowOff>209550</xdr:rowOff>
                  </to>
                </anchor>
              </controlPr>
            </control>
          </mc:Choice>
        </mc:AlternateContent>
        <mc:AlternateContent xmlns:mc="http://schemas.openxmlformats.org/markup-compatibility/2006">
          <mc:Choice Requires="x14">
            <control shapeId="5127" r:id="rId9" name="Check Box 7">
              <controlPr defaultSize="0" autoFill="0" autoLine="0" autoPict="0" altText="  Will the employee's compensation exceed $200,000 for the tax year? ">
                <anchor moveWithCells="1">
                  <from>
                    <xdr:col>0</xdr:col>
                    <xdr:colOff>47625</xdr:colOff>
                    <xdr:row>18</xdr:row>
                    <xdr:rowOff>19050</xdr:rowOff>
                  </from>
                  <to>
                    <xdr:col>3</xdr:col>
                    <xdr:colOff>1066800</xdr:colOff>
                    <xdr:row>19</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4298D-9FAF-4001-ABD3-8A9512BF3C35}">
  <sheetPr>
    <pageSetUpPr fitToPage="1"/>
  </sheetPr>
  <dimension ref="A1:AB65"/>
  <sheetViews>
    <sheetView showGridLines="0" zoomScaleNormal="100" workbookViewId="0">
      <selection sqref="A1:H1"/>
    </sheetView>
  </sheetViews>
  <sheetFormatPr defaultColWidth="0" defaultRowHeight="12.75" customHeight="1" zeroHeight="1" x14ac:dyDescent="0.2"/>
  <cols>
    <col min="1" max="4" width="18.7109375" style="1" customWidth="1"/>
    <col min="5" max="5" width="9.7109375" style="1" customWidth="1"/>
    <col min="6" max="6" width="5.28515625" style="1" customWidth="1"/>
    <col min="7" max="7" width="4" style="1" customWidth="1"/>
    <col min="8" max="8" width="17.85546875" style="1" customWidth="1"/>
    <col min="9" max="9" width="2.140625" style="1" customWidth="1"/>
    <col min="10" max="10" width="1.85546875" style="1" hidden="1" customWidth="1"/>
    <col min="11" max="16384" width="9.140625" style="1" hidden="1"/>
  </cols>
  <sheetData>
    <row r="1" spans="1:8" s="62" customFormat="1" ht="20.25" customHeight="1" x14ac:dyDescent="0.2">
      <c r="A1" s="100" t="s">
        <v>70</v>
      </c>
      <c r="B1" s="100"/>
      <c r="C1" s="100"/>
      <c r="D1" s="100"/>
      <c r="E1" s="100"/>
      <c r="F1" s="100"/>
      <c r="G1" s="100"/>
      <c r="H1" s="100"/>
    </row>
    <row r="2" spans="1:8" ht="82.5" customHeight="1" x14ac:dyDescent="0.2">
      <c r="A2" s="101" t="s">
        <v>69</v>
      </c>
      <c r="B2" s="101"/>
      <c r="C2" s="101"/>
      <c r="D2" s="101"/>
      <c r="E2" s="101"/>
      <c r="F2" s="101"/>
      <c r="G2" s="101"/>
      <c r="H2" s="101"/>
    </row>
    <row r="3" spans="1:8" ht="3.75" customHeight="1" x14ac:dyDescent="0.2">
      <c r="A3" s="40"/>
      <c r="B3" s="40"/>
      <c r="C3" s="40"/>
      <c r="D3" s="40"/>
      <c r="E3" s="40"/>
      <c r="F3" s="40"/>
      <c r="G3" s="40"/>
      <c r="H3" s="40"/>
    </row>
    <row r="4" spans="1:8" ht="15.75" customHeight="1" x14ac:dyDescent="0.2">
      <c r="A4" s="106" t="s">
        <v>44</v>
      </c>
      <c r="B4" s="106"/>
      <c r="C4" s="106"/>
      <c r="D4" s="106"/>
      <c r="E4" s="106"/>
      <c r="F4" s="106"/>
      <c r="G4" s="106"/>
      <c r="H4" s="106"/>
    </row>
    <row r="5" spans="1:8" ht="19.899999999999999" customHeight="1" x14ac:dyDescent="0.25">
      <c r="A5" s="104" t="s">
        <v>1</v>
      </c>
      <c r="B5" s="105"/>
      <c r="C5" s="102" t="s">
        <v>32</v>
      </c>
      <c r="D5" s="102"/>
      <c r="E5" s="102"/>
      <c r="F5" s="102"/>
      <c r="G5" s="102"/>
      <c r="H5" s="103"/>
    </row>
    <row r="6" spans="1:8" ht="19.899999999999999" customHeight="1" x14ac:dyDescent="0.25">
      <c r="A6" s="86" t="s">
        <v>0</v>
      </c>
      <c r="B6" s="87"/>
      <c r="C6" s="102">
        <v>801000000</v>
      </c>
      <c r="D6" s="102"/>
      <c r="E6" s="102"/>
      <c r="F6" s="102"/>
      <c r="G6" s="102"/>
      <c r="H6" s="103"/>
    </row>
    <row r="7" spans="1:8" ht="19.899999999999999" customHeight="1" x14ac:dyDescent="0.25">
      <c r="A7" s="86" t="s">
        <v>4</v>
      </c>
      <c r="B7" s="87"/>
      <c r="C7" s="102" t="s">
        <v>62</v>
      </c>
      <c r="D7" s="102"/>
      <c r="E7" s="102"/>
      <c r="F7" s="102"/>
      <c r="G7" s="102"/>
      <c r="H7" s="103"/>
    </row>
    <row r="8" spans="1:8" ht="9.75" customHeight="1" x14ac:dyDescent="0.2">
      <c r="A8" s="118"/>
      <c r="B8" s="119"/>
      <c r="C8" s="119"/>
      <c r="D8" s="119"/>
      <c r="E8" s="119"/>
      <c r="F8" s="119"/>
      <c r="G8" s="119"/>
      <c r="H8" s="120"/>
    </row>
    <row r="9" spans="1:8" ht="19.899999999999999" customHeight="1" x14ac:dyDescent="0.2">
      <c r="A9" s="86" t="s">
        <v>8</v>
      </c>
      <c r="B9" s="90"/>
      <c r="C9" s="130" t="s">
        <v>63</v>
      </c>
      <c r="D9" s="131"/>
      <c r="E9" s="131"/>
      <c r="F9" s="131"/>
      <c r="G9" s="131"/>
      <c r="H9" s="132"/>
    </row>
    <row r="10" spans="1:8" ht="19.899999999999999" customHeight="1" x14ac:dyDescent="0.2">
      <c r="A10" s="43"/>
      <c r="B10"/>
      <c r="C10" s="133"/>
      <c r="D10" s="134"/>
      <c r="E10" s="134"/>
      <c r="F10" s="134"/>
      <c r="G10" s="134"/>
      <c r="H10" s="135"/>
    </row>
    <row r="11" spans="1:8" ht="19.899999999999999" customHeight="1" x14ac:dyDescent="0.2">
      <c r="A11" s="43"/>
      <c r="B11"/>
      <c r="C11" s="136"/>
      <c r="D11" s="137"/>
      <c r="E11" s="137"/>
      <c r="F11" s="137"/>
      <c r="G11" s="137"/>
      <c r="H11" s="138"/>
    </row>
    <row r="12" spans="1:8" ht="6.75" customHeight="1" x14ac:dyDescent="0.2">
      <c r="A12" s="43"/>
      <c r="B12"/>
      <c r="C12" s="77"/>
      <c r="D12" s="77"/>
      <c r="E12" s="77"/>
      <c r="F12" s="77"/>
      <c r="G12" s="77"/>
      <c r="H12" s="78"/>
    </row>
    <row r="13" spans="1:8" ht="19.899999999999999" customHeight="1" x14ac:dyDescent="0.25">
      <c r="A13" s="86" t="s">
        <v>5</v>
      </c>
      <c r="B13" s="87"/>
      <c r="C13" s="102" t="s">
        <v>40</v>
      </c>
      <c r="D13" s="102"/>
      <c r="E13" s="102"/>
      <c r="F13" s="102"/>
      <c r="G13" s="102"/>
      <c r="H13" s="103"/>
    </row>
    <row r="14" spans="1:8" ht="19.899999999999999" customHeight="1" x14ac:dyDescent="0.25">
      <c r="A14" s="86" t="s">
        <v>6</v>
      </c>
      <c r="B14" s="87"/>
      <c r="C14" s="102">
        <v>919570</v>
      </c>
      <c r="D14" s="102"/>
      <c r="E14" s="102"/>
      <c r="F14" s="102"/>
      <c r="G14" s="102"/>
      <c r="H14" s="103"/>
    </row>
    <row r="15" spans="1:8" ht="19.899999999999999" customHeight="1" x14ac:dyDescent="0.2">
      <c r="A15" s="68" t="s">
        <v>58</v>
      </c>
      <c r="B15" s="79"/>
      <c r="C15" s="88" t="s">
        <v>64</v>
      </c>
      <c r="D15" s="88"/>
      <c r="E15" s="88"/>
      <c r="F15" s="88"/>
      <c r="G15" s="88"/>
      <c r="H15" s="89"/>
    </row>
    <row r="16" spans="1:8" ht="19.899999999999999" customHeight="1" x14ac:dyDescent="0.3">
      <c r="A16" s="86" t="s">
        <v>59</v>
      </c>
      <c r="B16" s="87"/>
      <c r="C16" s="157" t="s">
        <v>65</v>
      </c>
      <c r="D16" s="157"/>
      <c r="E16" s="157"/>
      <c r="F16" s="157"/>
      <c r="G16" s="157"/>
      <c r="H16" s="158"/>
    </row>
    <row r="17" spans="1:15" ht="9" customHeight="1" x14ac:dyDescent="0.2">
      <c r="A17" s="51"/>
      <c r="B17" s="48"/>
      <c r="C17" s="49"/>
      <c r="D17" s="49"/>
      <c r="E17" s="49"/>
      <c r="F17" s="49"/>
      <c r="G17" s="49"/>
      <c r="H17" s="50"/>
    </row>
    <row r="18" spans="1:15" ht="8.25" customHeight="1" x14ac:dyDescent="0.2">
      <c r="A18" s="40"/>
      <c r="B18" s="40"/>
      <c r="C18" s="40"/>
      <c r="D18" s="40"/>
      <c r="E18" s="40"/>
      <c r="F18" s="40"/>
      <c r="G18" s="40"/>
      <c r="H18" s="40"/>
    </row>
    <row r="19" spans="1:15" ht="12.75" customHeight="1" x14ac:dyDescent="0.2">
      <c r="A19" s="106" t="s">
        <v>45</v>
      </c>
      <c r="B19" s="106"/>
      <c r="C19" s="106"/>
      <c r="D19" s="106"/>
      <c r="E19" s="106"/>
      <c r="F19" s="106"/>
      <c r="G19" s="106"/>
      <c r="H19" s="106"/>
    </row>
    <row r="20" spans="1:15" ht="13.5" customHeight="1" x14ac:dyDescent="0.2">
      <c r="A20" s="45"/>
      <c r="B20" s="46"/>
      <c r="C20" s="46"/>
      <c r="D20" s="46"/>
      <c r="E20" s="46"/>
      <c r="F20" s="46"/>
      <c r="G20" s="46"/>
      <c r="H20" s="47"/>
      <c r="J20" s="7" t="b">
        <v>0</v>
      </c>
    </row>
    <row r="21" spans="1:15" ht="19.899999999999999" customHeight="1" x14ac:dyDescent="0.2">
      <c r="A21" s="43"/>
      <c r="B21"/>
      <c r="C21"/>
      <c r="D21"/>
      <c r="E21"/>
      <c r="F21"/>
      <c r="G21"/>
      <c r="H21" s="44"/>
    </row>
    <row r="22" spans="1:15" ht="31.5" customHeight="1" x14ac:dyDescent="0.2">
      <c r="A22" s="116" t="s">
        <v>48</v>
      </c>
      <c r="B22" s="116"/>
      <c r="C22" s="116"/>
      <c r="D22" s="116"/>
      <c r="E22" s="116"/>
      <c r="F22" s="116"/>
      <c r="G22" s="116"/>
      <c r="H22" s="117"/>
    </row>
    <row r="23" spans="1:15" ht="24.95" customHeight="1" x14ac:dyDescent="0.2">
      <c r="A23" s="52" t="b">
        <v>0</v>
      </c>
      <c r="B23"/>
      <c r="C23"/>
      <c r="D23"/>
      <c r="E23"/>
      <c r="F23"/>
      <c r="G23"/>
      <c r="H23" s="44"/>
      <c r="J23" s="1" t="b">
        <v>0</v>
      </c>
    </row>
    <row r="24" spans="1:15" ht="12" customHeight="1" x14ac:dyDescent="0.2">
      <c r="A24" s="43"/>
      <c r="B24"/>
      <c r="C24"/>
      <c r="D24"/>
      <c r="E24"/>
      <c r="F24"/>
      <c r="G24"/>
      <c r="H24" s="44"/>
    </row>
    <row r="25" spans="1:15" ht="15" customHeight="1" x14ac:dyDescent="0.2">
      <c r="A25" s="114" t="s">
        <v>24</v>
      </c>
      <c r="B25" s="114"/>
      <c r="C25" s="114"/>
      <c r="D25" s="114"/>
      <c r="E25" s="114"/>
      <c r="F25" s="114"/>
      <c r="G25" s="114"/>
      <c r="H25" s="115"/>
    </row>
    <row r="26" spans="1:15" ht="8.25" customHeight="1" x14ac:dyDescent="0.2">
      <c r="A26" s="40"/>
      <c r="B26" s="40"/>
      <c r="C26" s="40"/>
      <c r="D26" s="40"/>
      <c r="E26" s="40"/>
      <c r="F26" s="40"/>
      <c r="G26" s="40"/>
      <c r="H26" s="40"/>
    </row>
    <row r="27" spans="1:15" ht="12.75" customHeight="1" x14ac:dyDescent="0.2">
      <c r="A27" s="106" t="s">
        <v>46</v>
      </c>
      <c r="B27" s="106"/>
      <c r="C27" s="106"/>
      <c r="D27" s="106"/>
      <c r="E27" s="106"/>
      <c r="F27" s="106"/>
      <c r="G27" s="106"/>
      <c r="H27" s="106"/>
    </row>
    <row r="28" spans="1:15" ht="9.75" customHeight="1" x14ac:dyDescent="0.2">
      <c r="A28" s="63"/>
      <c r="B28" s="64"/>
      <c r="C28" s="64"/>
      <c r="D28" s="64"/>
      <c r="E28" s="64"/>
      <c r="F28" s="64"/>
      <c r="G28" s="64"/>
      <c r="H28" s="65"/>
    </row>
    <row r="29" spans="1:15" ht="18" customHeight="1" x14ac:dyDescent="0.3">
      <c r="A29" s="95" t="s">
        <v>11</v>
      </c>
      <c r="B29" s="96"/>
      <c r="C29" s="96"/>
      <c r="D29" s="96"/>
      <c r="E29" s="96"/>
      <c r="F29" s="96"/>
      <c r="G29" s="69"/>
      <c r="H29" s="67">
        <v>1000</v>
      </c>
      <c r="L29" s="66"/>
      <c r="M29" s="66"/>
      <c r="N29" s="66"/>
      <c r="O29" s="66"/>
    </row>
    <row r="30" spans="1:15" x14ac:dyDescent="0.2">
      <c r="A30" s="97" t="s">
        <v>14</v>
      </c>
      <c r="B30" s="98"/>
      <c r="C30" s="98"/>
      <c r="D30" s="98"/>
      <c r="E30" s="98"/>
      <c r="F30" s="98"/>
      <c r="G30" s="70"/>
      <c r="H30" s="42"/>
    </row>
    <row r="31" spans="1:15" ht="8.25" customHeight="1" x14ac:dyDescent="0.2">
      <c r="A31" s="41"/>
      <c r="B31" s="19"/>
      <c r="C31"/>
      <c r="D31"/>
      <c r="E31"/>
      <c r="F31"/>
      <c r="G31"/>
      <c r="H31" s="42"/>
    </row>
    <row r="32" spans="1:15" ht="13.5" x14ac:dyDescent="0.2">
      <c r="A32" s="43"/>
      <c r="B32" s="99" t="s">
        <v>20</v>
      </c>
      <c r="C32" s="99"/>
      <c r="D32" s="99"/>
      <c r="E32" s="99"/>
      <c r="F32" s="99"/>
      <c r="G32" s="76"/>
      <c r="H32" s="74">
        <f>IF(AND(J20=TRUE,A23=TRUE),H29*1.40252454417952,IF(J20=TRUE,H29*1.38504155124654,H29*1.51515151515152))</f>
        <v>1515.15151515152</v>
      </c>
    </row>
    <row r="33" spans="1:28" ht="13.5" x14ac:dyDescent="0.2">
      <c r="A33" s="43"/>
      <c r="B33" s="99" t="s">
        <v>22</v>
      </c>
      <c r="C33" s="99"/>
      <c r="D33" s="99"/>
      <c r="E33" s="99"/>
      <c r="F33" s="99"/>
      <c r="G33" s="75"/>
      <c r="H33" s="74">
        <f>ROUND(H32*0.22,2)</f>
        <v>333.33</v>
      </c>
    </row>
    <row r="34" spans="1:28" ht="13.5" x14ac:dyDescent="0.2">
      <c r="A34" s="43"/>
      <c r="B34" s="99" t="str">
        <f>IF(J20=TRUE,"Employee's portion of FICA Taxes (1.45%)", "Employee's portion of FICA Taxes (7.65%)")</f>
        <v>Employee's portion of FICA Taxes (7.65%)</v>
      </c>
      <c r="C34" s="99"/>
      <c r="D34" s="99"/>
      <c r="E34" s="99"/>
      <c r="F34" s="99"/>
      <c r="G34" s="75"/>
      <c r="H34" s="74">
        <f>ROUND((IF(H32=H29*1.51515151515152,H32*0.0765, H32*0.0145)),2)</f>
        <v>115.91</v>
      </c>
    </row>
    <row r="35" spans="1:28" ht="13.5" x14ac:dyDescent="0.2">
      <c r="A35" s="43"/>
      <c r="B35" s="99" t="s">
        <v>25</v>
      </c>
      <c r="C35" s="99"/>
      <c r="D35" s="99"/>
      <c r="E35" s="99"/>
      <c r="F35" s="99"/>
      <c r="G35" s="75"/>
      <c r="H35" s="74">
        <f>IF(A23=TRUE,H32*0.009,0)</f>
        <v>0</v>
      </c>
    </row>
    <row r="36" spans="1:28" ht="13.5" x14ac:dyDescent="0.2">
      <c r="A36" s="43"/>
      <c r="B36" s="99" t="s">
        <v>43</v>
      </c>
      <c r="C36" s="99"/>
      <c r="D36" s="99"/>
      <c r="E36" s="99"/>
      <c r="F36" s="99"/>
      <c r="G36" s="75"/>
      <c r="H36" s="74">
        <f>ROUND(H32*0.0435,2)</f>
        <v>65.91</v>
      </c>
    </row>
    <row r="37" spans="1:28" x14ac:dyDescent="0.2">
      <c r="A37" s="43"/>
      <c r="B37"/>
      <c r="C37"/>
      <c r="D37"/>
      <c r="E37"/>
      <c r="F37"/>
      <c r="G37"/>
      <c r="H37" s="44"/>
    </row>
    <row r="38" spans="1:28" ht="13.5" x14ac:dyDescent="0.2">
      <c r="A38" s="91" t="s">
        <v>12</v>
      </c>
      <c r="B38" s="92"/>
      <c r="C38" s="92"/>
      <c r="D38" s="92"/>
      <c r="E38" s="92"/>
      <c r="F38" s="92"/>
      <c r="G38" s="73"/>
      <c r="H38" s="74">
        <f>H29</f>
        <v>1000</v>
      </c>
    </row>
    <row r="39" spans="1:28" ht="13.5" x14ac:dyDescent="0.2">
      <c r="A39" s="91" t="s">
        <v>13</v>
      </c>
      <c r="B39" s="92"/>
      <c r="C39" s="92"/>
      <c r="D39" s="92"/>
      <c r="E39" s="92"/>
      <c r="F39" s="92"/>
      <c r="G39" s="73"/>
      <c r="H39" s="74">
        <f>H33+H34+H36+H35</f>
        <v>515.15</v>
      </c>
    </row>
    <row r="40" spans="1:28" ht="13.5" x14ac:dyDescent="0.2">
      <c r="A40" s="91" t="s">
        <v>15</v>
      </c>
      <c r="B40" s="92"/>
      <c r="C40" s="92"/>
      <c r="D40" s="92"/>
      <c r="E40" s="92"/>
      <c r="F40" s="92"/>
      <c r="G40" s="73"/>
      <c r="H40" s="74">
        <f>+H34</f>
        <v>115.91</v>
      </c>
    </row>
    <row r="41" spans="1:28" ht="19.899999999999999" customHeight="1" x14ac:dyDescent="0.2">
      <c r="A41" s="93" t="s">
        <v>21</v>
      </c>
      <c r="B41" s="94"/>
      <c r="C41" s="94"/>
      <c r="D41" s="94"/>
      <c r="E41" s="94"/>
      <c r="F41" s="94"/>
      <c r="G41" s="71"/>
      <c r="H41" s="72">
        <f>SUM(H38:H40)</f>
        <v>1631.0600000000002</v>
      </c>
    </row>
    <row r="42" spans="1:28" ht="8.25" customHeight="1" x14ac:dyDescent="0.2">
      <c r="A42" s="108"/>
      <c r="B42" s="108"/>
      <c r="C42" s="108"/>
      <c r="D42" s="108"/>
      <c r="E42" s="108"/>
      <c r="F42" s="108"/>
      <c r="G42" s="108"/>
      <c r="H42" s="108"/>
    </row>
    <row r="43" spans="1:28" ht="12.75" customHeight="1" x14ac:dyDescent="0.2">
      <c r="A43" s="107" t="s">
        <v>49</v>
      </c>
      <c r="B43" s="107"/>
      <c r="C43" s="107"/>
      <c r="D43" s="107"/>
      <c r="E43" s="107"/>
      <c r="F43" s="107"/>
      <c r="G43" s="107"/>
      <c r="H43" s="107"/>
    </row>
    <row r="44" spans="1:28" ht="19.899999999999999" customHeight="1" x14ac:dyDescent="0.2">
      <c r="A44" s="109" t="s">
        <v>36</v>
      </c>
      <c r="B44" s="110"/>
      <c r="C44" s="110"/>
      <c r="D44" s="110"/>
      <c r="E44" s="110"/>
      <c r="F44" s="110"/>
      <c r="G44" s="110"/>
      <c r="H44" s="111"/>
    </row>
    <row r="45" spans="1:28" ht="14.25" customHeight="1" x14ac:dyDescent="0.2">
      <c r="A45" s="59"/>
      <c r="H45" s="60"/>
      <c r="AB45" s="1" t="b">
        <v>1</v>
      </c>
    </row>
    <row r="46" spans="1:28" ht="16.5" customHeight="1" x14ac:dyDescent="0.2">
      <c r="A46" s="59"/>
      <c r="H46" s="60"/>
    </row>
    <row r="47" spans="1:28" ht="16.5" customHeight="1" x14ac:dyDescent="0.2">
      <c r="A47" s="59"/>
      <c r="H47" s="60"/>
      <c r="AB47" s="1" t="b">
        <v>0</v>
      </c>
    </row>
    <row r="48" spans="1:28" ht="10.5" customHeight="1" x14ac:dyDescent="0.2">
      <c r="A48" s="59"/>
      <c r="H48" s="60"/>
    </row>
    <row r="49" spans="1:28" ht="12.75" customHeight="1" x14ac:dyDescent="0.2">
      <c r="A49" s="59"/>
      <c r="H49" s="60"/>
      <c r="AB49" s="1" t="b">
        <v>0</v>
      </c>
    </row>
    <row r="50" spans="1:28" ht="11.25" customHeight="1" x14ac:dyDescent="0.2">
      <c r="A50" s="59"/>
      <c r="H50" s="60"/>
    </row>
    <row r="51" spans="1:28" ht="19.5" customHeight="1" x14ac:dyDescent="0.2">
      <c r="A51" s="59"/>
      <c r="H51" s="60"/>
      <c r="AB51" s="1" t="b">
        <v>0</v>
      </c>
    </row>
    <row r="52" spans="1:28" ht="12.75" customHeight="1" x14ac:dyDescent="0.2">
      <c r="A52" s="61"/>
      <c r="B52" s="49"/>
      <c r="C52" s="49"/>
      <c r="D52" s="49"/>
      <c r="E52" s="49"/>
      <c r="F52" s="49"/>
      <c r="G52" s="49"/>
      <c r="H52" s="50"/>
    </row>
    <row r="53" spans="1:28" ht="8.25" customHeight="1" x14ac:dyDescent="0.2"/>
    <row r="54" spans="1:28" ht="12.75" customHeight="1" x14ac:dyDescent="0.2">
      <c r="A54" s="106" t="s">
        <v>50</v>
      </c>
      <c r="B54" s="106"/>
      <c r="C54" s="106"/>
      <c r="D54" s="106"/>
      <c r="E54" s="106"/>
      <c r="F54" s="106"/>
      <c r="G54" s="106"/>
      <c r="H54" s="106"/>
    </row>
    <row r="55" spans="1:28" ht="19.899999999999999" customHeight="1" x14ac:dyDescent="0.2">
      <c r="A55" s="53" t="s">
        <v>16</v>
      </c>
      <c r="B55" s="54" t="s">
        <v>17</v>
      </c>
      <c r="C55" s="55"/>
      <c r="D55" s="55"/>
      <c r="E55" s="55"/>
      <c r="F55" s="55"/>
      <c r="G55" s="55"/>
      <c r="H55" s="80">
        <f>H39</f>
        <v>515.15</v>
      </c>
    </row>
    <row r="56" spans="1:28" ht="19.899999999999999" customHeight="1" x14ac:dyDescent="0.2">
      <c r="A56" s="56" t="s">
        <v>18</v>
      </c>
      <c r="B56" s="57" t="s">
        <v>19</v>
      </c>
      <c r="C56" s="58"/>
      <c r="D56" s="58"/>
      <c r="E56" s="58"/>
      <c r="F56" s="58"/>
      <c r="G56" s="58"/>
      <c r="H56" s="81">
        <f>IF(OR(AB45=TRUE, AB47=TRUE),0,H29)</f>
        <v>0</v>
      </c>
    </row>
    <row r="57" spans="1:28" ht="4.5" customHeight="1" x14ac:dyDescent="0.2">
      <c r="A57" s="27"/>
      <c r="B57" s="27"/>
      <c r="C57" s="27"/>
      <c r="D57" s="27"/>
      <c r="E57" s="27"/>
      <c r="F57" s="27"/>
      <c r="G57" s="27"/>
      <c r="H57" s="28"/>
    </row>
    <row r="58" spans="1:28" hidden="1" x14ac:dyDescent="0.2"/>
    <row r="59" spans="1:28" hidden="1" x14ac:dyDescent="0.2"/>
    <row r="60" spans="1:28" hidden="1" x14ac:dyDescent="0.2"/>
    <row r="61" spans="1:28" hidden="1" x14ac:dyDescent="0.2"/>
    <row r="62" spans="1:28" hidden="1" x14ac:dyDescent="0.2"/>
    <row r="63" spans="1:28" hidden="1" x14ac:dyDescent="0.2"/>
    <row r="64" spans="1:28" hidden="1" x14ac:dyDescent="0.2"/>
    <row r="65" s="1" customFormat="1" hidden="1" x14ac:dyDescent="0.2"/>
  </sheetData>
  <sheetProtection algorithmName="SHA-512" hashValue="x7J3k26PDWEkIJq371Ks4Sb7w1qSwR+jtbfA1hseN95DAQujg2m1Lhbxu5jMC0YuVESaxL6fMnk95rNnwFDr3A==" saltValue="mKJulp+Wgd5WwvPnr5P7IA==" spinCount="100000" sheet="1" selectLockedCells="1" selectUnlockedCells="1"/>
  <protectedRanges>
    <protectedRange sqref="C5:H18" name="Range1"/>
    <protectedRange sqref="H29" name="Range2"/>
  </protectedRanges>
  <mergeCells count="38">
    <mergeCell ref="A13:B13"/>
    <mergeCell ref="C13:H13"/>
    <mergeCell ref="A1:H1"/>
    <mergeCell ref="A2:H2"/>
    <mergeCell ref="A4:H4"/>
    <mergeCell ref="A5:B5"/>
    <mergeCell ref="C5:H5"/>
    <mergeCell ref="A6:B6"/>
    <mergeCell ref="C6:H6"/>
    <mergeCell ref="A7:B7"/>
    <mergeCell ref="C7:H7"/>
    <mergeCell ref="A8:H8"/>
    <mergeCell ref="A9:B9"/>
    <mergeCell ref="C9:H11"/>
    <mergeCell ref="B32:F32"/>
    <mergeCell ref="A14:B14"/>
    <mergeCell ref="C14:H14"/>
    <mergeCell ref="C15:H15"/>
    <mergeCell ref="A16:B16"/>
    <mergeCell ref="C16:H16"/>
    <mergeCell ref="A19:H19"/>
    <mergeCell ref="A22:H22"/>
    <mergeCell ref="A25:H25"/>
    <mergeCell ref="A27:H27"/>
    <mergeCell ref="A29:F29"/>
    <mergeCell ref="A30:F30"/>
    <mergeCell ref="A54:H54"/>
    <mergeCell ref="B33:F33"/>
    <mergeCell ref="B34:F34"/>
    <mergeCell ref="B35:F35"/>
    <mergeCell ref="B36:F36"/>
    <mergeCell ref="A38:F38"/>
    <mergeCell ref="A39:F39"/>
    <mergeCell ref="A40:F40"/>
    <mergeCell ref="A41:F41"/>
    <mergeCell ref="A42:H42"/>
    <mergeCell ref="A43:H43"/>
    <mergeCell ref="A44:H44"/>
  </mergeCells>
  <conditionalFormatting sqref="C5:C7">
    <cfRule type="containsBlanks" dxfId="4" priority="4">
      <formula>LEN(TRIM(C5))=0</formula>
    </cfRule>
  </conditionalFormatting>
  <conditionalFormatting sqref="C9">
    <cfRule type="containsBlanks" dxfId="3" priority="3">
      <formula>LEN(TRIM(C9))=0</formula>
    </cfRule>
  </conditionalFormatting>
  <conditionalFormatting sqref="C13:C15">
    <cfRule type="containsBlanks" dxfId="2" priority="1">
      <formula>LEN(TRIM(C13))=0</formula>
    </cfRule>
  </conditionalFormatting>
  <conditionalFormatting sqref="H29">
    <cfRule type="containsBlanks" dxfId="1" priority="5">
      <formula>LEN(TRIM(H29))=0</formula>
    </cfRule>
  </conditionalFormatting>
  <conditionalFormatting sqref="L29:O29">
    <cfRule type="containsBlanks" dxfId="0" priority="6">
      <formula>LEN(TRIM(L29))=0</formula>
    </cfRule>
  </conditionalFormatting>
  <dataValidations count="4">
    <dataValidation type="textLength" allowBlank="1" showInputMessage="1" showErrorMessage="1" errorTitle="Error:" error="Fund number must be six-digits in length." sqref="C13:H13" xr:uid="{43F5DF42-580B-4071-ABA3-F591CF92DC31}">
      <formula1>6</formula1>
      <formula2>6</formula2>
    </dataValidation>
    <dataValidation type="textLength" allowBlank="1" showInputMessage="1" showErrorMessage="1" errorTitle="Error:" error="Account number must be six-digits" sqref="C14:H14" xr:uid="{01EF4A91-B526-4FD9-8E82-11F84B4660EE}">
      <formula1>6</formula1>
      <formula2>6</formula2>
    </dataValidation>
    <dataValidation type="textLength" allowBlank="1" showInputMessage="1" showErrorMessage="1" errorTitle="Error:" error="UNC Charlotte ID number must be nine-digits in length." sqref="C6:H6" xr:uid="{C8AA5ED5-DA8A-48B0-BB78-EFFE9E996DED}">
      <formula1>9</formula1>
      <formula2>9</formula2>
    </dataValidation>
    <dataValidation type="textLength" allowBlank="1" showInputMessage="1" showErrorMessage="1" sqref="L29:O29" xr:uid="{7A13E9C2-BBF3-433E-82B9-413506EA7D1B}">
      <formula1>6</formula1>
      <formula2>6</formula2>
    </dataValidation>
  </dataValidations>
  <printOptions horizontalCentered="1"/>
  <pageMargins left="0.5" right="0.5" top="0.5" bottom="0.5" header="0.5" footer="0.3"/>
  <pageSetup scale="82" orientation="portrait" r:id="rId1"/>
  <headerFooter alignWithMargins="0">
    <oddFooter>&amp;L&amp;9UNC Charlotte - Version 1.17.2025&amp;CGROSS-UP CALCULATION&amp;REXAMPLE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Will the employee's compensation exceed $200,000 for the tax year? ">
                <anchor moveWithCells="1">
                  <from>
                    <xdr:col>0</xdr:col>
                    <xdr:colOff>57150</xdr:colOff>
                    <xdr:row>22</xdr:row>
                    <xdr:rowOff>114300</xdr:rowOff>
                  </from>
                  <to>
                    <xdr:col>3</xdr:col>
                    <xdr:colOff>1009650</xdr:colOff>
                    <xdr:row>24</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57150</xdr:colOff>
                    <xdr:row>19</xdr:row>
                    <xdr:rowOff>19050</xdr:rowOff>
                  </from>
                  <to>
                    <xdr:col>8</xdr:col>
                    <xdr:colOff>38100</xdr:colOff>
                    <xdr:row>20</xdr:row>
                    <xdr:rowOff>228600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95250</xdr:colOff>
                    <xdr:row>46</xdr:row>
                    <xdr:rowOff>0</xdr:rowOff>
                  </from>
                  <to>
                    <xdr:col>8</xdr:col>
                    <xdr:colOff>38100</xdr:colOff>
                    <xdr:row>48</xdr:row>
                    <xdr:rowOff>38100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95250</xdr:colOff>
                    <xdr:row>48</xdr:row>
                    <xdr:rowOff>0</xdr:rowOff>
                  </from>
                  <to>
                    <xdr:col>8</xdr:col>
                    <xdr:colOff>57150</xdr:colOff>
                    <xdr:row>50</xdr:row>
                    <xdr:rowOff>57150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114300</xdr:colOff>
                    <xdr:row>49</xdr:row>
                    <xdr:rowOff>209550</xdr:rowOff>
                  </from>
                  <to>
                    <xdr:col>8</xdr:col>
                    <xdr:colOff>38100</xdr:colOff>
                    <xdr:row>51</xdr:row>
                    <xdr:rowOff>114300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95250</xdr:colOff>
                    <xdr:row>44</xdr:row>
                    <xdr:rowOff>95250</xdr:rowOff>
                  </from>
                  <to>
                    <xdr:col>7</xdr:col>
                    <xdr:colOff>1085850</xdr:colOff>
                    <xdr:row>46</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DA9CB-1BF1-874F-BDFA-5633CB04F8BE}">
  <sheetPr codeName="Sheet5">
    <pageSetUpPr fitToPage="1"/>
  </sheetPr>
  <dimension ref="A1:Z56"/>
  <sheetViews>
    <sheetView showGridLines="0" zoomScaleNormal="100" workbookViewId="0">
      <selection activeCell="C13" sqref="C13:F13"/>
    </sheetView>
  </sheetViews>
  <sheetFormatPr defaultColWidth="0" defaultRowHeight="13.15" customHeight="1" zeroHeight="1" x14ac:dyDescent="0.2"/>
  <cols>
    <col min="1" max="5" width="18.7109375" style="1" customWidth="1"/>
    <col min="6" max="6" width="20.7109375" style="1" customWidth="1"/>
    <col min="7" max="7" width="1" style="1" customWidth="1"/>
    <col min="8" max="8" width="0" style="1" hidden="1" customWidth="1"/>
    <col min="9" max="16384" width="9.140625" style="1" hidden="1"/>
  </cols>
  <sheetData>
    <row r="1" spans="1:8" ht="23.25" x14ac:dyDescent="0.35">
      <c r="A1" s="161" t="s">
        <v>2</v>
      </c>
      <c r="B1" s="162"/>
      <c r="C1" s="162"/>
      <c r="D1" s="162"/>
      <c r="E1" s="162"/>
      <c r="F1" s="163"/>
    </row>
    <row r="2" spans="1:8" ht="23.25" x14ac:dyDescent="0.35">
      <c r="A2" s="164" t="s">
        <v>3</v>
      </c>
      <c r="B2" s="165"/>
      <c r="C2" s="165"/>
      <c r="D2" s="165"/>
      <c r="E2" s="165"/>
      <c r="F2" s="166"/>
    </row>
    <row r="3" spans="1:8" ht="81" customHeight="1" thickBot="1" x14ac:dyDescent="0.25">
      <c r="A3" s="167" t="s">
        <v>41</v>
      </c>
      <c r="B3" s="101"/>
      <c r="C3" s="101"/>
      <c r="D3" s="101"/>
      <c r="E3" s="101"/>
      <c r="F3" s="168"/>
    </row>
    <row r="4" spans="1:8" ht="19.899999999999999" customHeight="1" thickBot="1" x14ac:dyDescent="0.25">
      <c r="A4" s="144" t="s">
        <v>9</v>
      </c>
      <c r="B4" s="145"/>
      <c r="C4" s="145"/>
      <c r="D4" s="145"/>
      <c r="E4" s="145"/>
      <c r="F4" s="146"/>
    </row>
    <row r="5" spans="1:8" ht="19.899999999999999" customHeight="1" x14ac:dyDescent="0.2">
      <c r="A5" s="8" t="s">
        <v>1</v>
      </c>
      <c r="B5" s="9"/>
      <c r="C5" s="169" t="s">
        <v>32</v>
      </c>
      <c r="D5" s="169"/>
      <c r="E5" s="169"/>
      <c r="F5" s="170"/>
    </row>
    <row r="6" spans="1:8" ht="19.899999999999999" customHeight="1" x14ac:dyDescent="0.2">
      <c r="A6" s="8" t="s">
        <v>0</v>
      </c>
      <c r="B6" s="9"/>
      <c r="C6" s="159">
        <v>800000000</v>
      </c>
      <c r="D6" s="159"/>
      <c r="E6" s="159"/>
      <c r="F6" s="160"/>
    </row>
    <row r="7" spans="1:8" ht="19.899999999999999" customHeight="1" x14ac:dyDescent="0.2">
      <c r="A7" s="8" t="s">
        <v>4</v>
      </c>
      <c r="B7" s="9"/>
      <c r="C7" s="159" t="s">
        <v>38</v>
      </c>
      <c r="D7" s="159"/>
      <c r="E7" s="159"/>
      <c r="F7" s="160"/>
    </row>
    <row r="8" spans="1:8" ht="19.899999999999999" customHeight="1" x14ac:dyDescent="0.2">
      <c r="A8" s="8" t="s">
        <v>8</v>
      </c>
      <c r="B8" s="9"/>
      <c r="C8" s="159" t="s">
        <v>33</v>
      </c>
      <c r="D8" s="159"/>
      <c r="E8" s="159"/>
      <c r="F8" s="160"/>
    </row>
    <row r="9" spans="1:8" ht="19.899999999999999" customHeight="1" x14ac:dyDescent="0.2">
      <c r="A9" s="10"/>
      <c r="B9" s="9"/>
      <c r="C9" s="159"/>
      <c r="D9" s="159"/>
      <c r="E9" s="159"/>
      <c r="F9" s="160"/>
    </row>
    <row r="10" spans="1:8" ht="19.899999999999999" customHeight="1" x14ac:dyDescent="0.2">
      <c r="A10" s="10"/>
      <c r="B10" s="9"/>
      <c r="C10" s="159"/>
      <c r="D10" s="159"/>
      <c r="E10" s="159"/>
      <c r="F10" s="160"/>
    </row>
    <row r="11" spans="1:8" ht="19.899999999999999" customHeight="1" x14ac:dyDescent="0.2">
      <c r="A11" s="8" t="s">
        <v>5</v>
      </c>
      <c r="B11" s="9"/>
      <c r="C11" s="159" t="s">
        <v>40</v>
      </c>
      <c r="D11" s="159"/>
      <c r="E11" s="159"/>
      <c r="F11" s="160"/>
    </row>
    <row r="12" spans="1:8" ht="19.899999999999999" customHeight="1" x14ac:dyDescent="0.2">
      <c r="A12" s="8" t="s">
        <v>6</v>
      </c>
      <c r="B12" s="9"/>
      <c r="C12" s="159">
        <v>919570</v>
      </c>
      <c r="D12" s="159"/>
      <c r="E12" s="159"/>
      <c r="F12" s="160"/>
    </row>
    <row r="13" spans="1:8" ht="19.899999999999999" customHeight="1" x14ac:dyDescent="0.25">
      <c r="A13" s="8" t="s">
        <v>7</v>
      </c>
      <c r="B13" s="9"/>
      <c r="C13" s="171" t="s">
        <v>34</v>
      </c>
      <c r="D13" s="171"/>
      <c r="E13" s="171"/>
      <c r="F13" s="172"/>
    </row>
    <row r="14" spans="1:8" ht="19.899999999999999" customHeight="1" thickBot="1" x14ac:dyDescent="0.25">
      <c r="A14" s="8"/>
      <c r="B14" s="9"/>
      <c r="C14" s="2"/>
      <c r="D14" s="2"/>
      <c r="E14" s="2"/>
      <c r="F14" s="3"/>
    </row>
    <row r="15" spans="1:8" ht="19.899999999999999" customHeight="1" thickBot="1" x14ac:dyDescent="0.25">
      <c r="A15" s="144" t="s">
        <v>23</v>
      </c>
      <c r="B15" s="145"/>
      <c r="C15" s="145"/>
      <c r="D15" s="145"/>
      <c r="E15" s="145"/>
      <c r="F15" s="146"/>
    </row>
    <row r="16" spans="1:8" ht="19.899999999999999" customHeight="1" x14ac:dyDescent="0.2">
      <c r="A16" s="11"/>
      <c r="B16" s="9"/>
      <c r="C16" s="9"/>
      <c r="D16" s="9"/>
      <c r="E16" s="9"/>
      <c r="F16" s="12"/>
      <c r="H16" s="7" t="b">
        <v>0</v>
      </c>
    </row>
    <row r="17" spans="1:8" ht="19.899999999999999" customHeight="1" x14ac:dyDescent="0.2">
      <c r="A17" s="10"/>
      <c r="B17" s="9"/>
      <c r="C17" s="9"/>
      <c r="D17" s="9"/>
      <c r="E17" s="9"/>
      <c r="F17" s="12"/>
    </row>
    <row r="18" spans="1:8" ht="33" customHeight="1" thickBot="1" x14ac:dyDescent="0.25">
      <c r="A18" s="154" t="s">
        <v>42</v>
      </c>
      <c r="B18" s="155"/>
      <c r="C18" s="155"/>
      <c r="D18" s="155"/>
      <c r="E18" s="155"/>
      <c r="F18" s="156"/>
    </row>
    <row r="19" spans="1:8" ht="30" customHeight="1" x14ac:dyDescent="0.2">
      <c r="A19" s="11" t="b">
        <v>0</v>
      </c>
      <c r="B19" s="9"/>
      <c r="C19" s="9"/>
      <c r="D19" s="9"/>
      <c r="E19" s="9"/>
      <c r="F19" s="12"/>
      <c r="H19" s="1" t="b">
        <v>0</v>
      </c>
    </row>
    <row r="20" spans="1:8" ht="13.9" customHeight="1" x14ac:dyDescent="0.2">
      <c r="A20" s="10"/>
      <c r="B20" s="9"/>
      <c r="C20" s="9"/>
      <c r="D20" s="9"/>
      <c r="E20" s="9"/>
      <c r="F20" s="12"/>
    </row>
    <row r="21" spans="1:8" ht="13.5" thickBot="1" x14ac:dyDescent="0.25">
      <c r="A21" s="154" t="s">
        <v>24</v>
      </c>
      <c r="B21" s="155"/>
      <c r="C21" s="155"/>
      <c r="D21" s="155"/>
      <c r="E21" s="155"/>
      <c r="F21" s="156"/>
    </row>
    <row r="22" spans="1:8" ht="13.5" thickBot="1" x14ac:dyDescent="0.25">
      <c r="A22" s="149" t="s">
        <v>10</v>
      </c>
      <c r="B22" s="150"/>
      <c r="C22" s="150"/>
      <c r="D22" s="150"/>
      <c r="E22" s="150"/>
      <c r="F22" s="151"/>
    </row>
    <row r="23" spans="1:8" ht="12.75" x14ac:dyDescent="0.2">
      <c r="A23" s="13"/>
      <c r="B23" s="14"/>
      <c r="C23" s="14"/>
      <c r="D23" s="14"/>
      <c r="E23" s="14"/>
      <c r="F23" s="15"/>
    </row>
    <row r="24" spans="1:8" ht="12.75" x14ac:dyDescent="0.2">
      <c r="A24" s="8" t="s">
        <v>11</v>
      </c>
      <c r="B24" s="17"/>
      <c r="C24" s="9"/>
      <c r="D24" s="9"/>
      <c r="E24" s="9"/>
      <c r="F24" s="4">
        <v>1000</v>
      </c>
    </row>
    <row r="25" spans="1:8" ht="12.75" x14ac:dyDescent="0.2">
      <c r="A25" s="16" t="s">
        <v>14</v>
      </c>
      <c r="B25" s="17"/>
      <c r="C25" s="9"/>
      <c r="D25" s="9"/>
      <c r="E25" s="9"/>
      <c r="F25" s="15"/>
    </row>
    <row r="26" spans="1:8" ht="12.75" x14ac:dyDescent="0.2">
      <c r="A26" s="18"/>
      <c r="B26" s="19"/>
      <c r="C26"/>
      <c r="D26"/>
      <c r="E26"/>
      <c r="F26" s="20"/>
    </row>
    <row r="27" spans="1:8" ht="12.75" x14ac:dyDescent="0.2">
      <c r="A27" s="21"/>
      <c r="B27" t="s">
        <v>20</v>
      </c>
      <c r="C27"/>
      <c r="D27"/>
      <c r="E27"/>
      <c r="F27" s="5">
        <f>IF(AND(H16=TRUE,A19=TRUE),F24*1.40252454417952,IF(H16=TRUE,F24*1.38504155124654,F24*1.51515151515152))</f>
        <v>1515.15151515152</v>
      </c>
    </row>
    <row r="28" spans="1:8" ht="12.75" x14ac:dyDescent="0.2">
      <c r="A28" s="21"/>
      <c r="B28" s="19" t="s">
        <v>22</v>
      </c>
      <c r="C28"/>
      <c r="D28"/>
      <c r="E28"/>
      <c r="F28" s="5">
        <f>ROUND(F27*0.22,2)</f>
        <v>333.33</v>
      </c>
    </row>
    <row r="29" spans="1:8" ht="12.75" x14ac:dyDescent="0.2">
      <c r="A29" s="21"/>
      <c r="B29" s="19" t="str">
        <f>IF(H16=TRUE,"Employee's portion of FICA Taxes (1.45%)", "Employee's portion of FICA Taxes (7.65%)")</f>
        <v>Employee's portion of FICA Taxes (7.65%)</v>
      </c>
      <c r="C29" s="22"/>
      <c r="D29"/>
      <c r="E29"/>
      <c r="F29" s="5">
        <f>ROUND((IF(F27=F24*1.51515151515152,F27*0.0765, F27*0.0145)),2)</f>
        <v>115.91</v>
      </c>
    </row>
    <row r="30" spans="1:8" ht="12.75" x14ac:dyDescent="0.2">
      <c r="A30" s="21"/>
      <c r="B30" s="19" t="s">
        <v>25</v>
      </c>
      <c r="C30" s="22"/>
      <c r="D30"/>
      <c r="E30"/>
      <c r="F30" s="5">
        <f>IF(A19=TRUE,F27*0.009,0)</f>
        <v>0</v>
      </c>
    </row>
    <row r="31" spans="1:8" ht="12.75" x14ac:dyDescent="0.2">
      <c r="A31" s="21"/>
      <c r="B31" s="19" t="s">
        <v>43</v>
      </c>
      <c r="C31"/>
      <c r="D31" s="19"/>
      <c r="E31"/>
      <c r="F31" s="5">
        <f>ROUND(F27*0.0435,2)</f>
        <v>65.91</v>
      </c>
    </row>
    <row r="32" spans="1:8" ht="12.75" x14ac:dyDescent="0.2">
      <c r="A32" s="21"/>
      <c r="B32"/>
      <c r="C32"/>
      <c r="D32"/>
      <c r="E32"/>
      <c r="F32" s="23"/>
    </row>
    <row r="33" spans="1:26" ht="12.75" x14ac:dyDescent="0.2">
      <c r="A33" s="18" t="s">
        <v>12</v>
      </c>
      <c r="B33"/>
      <c r="C33"/>
      <c r="D33"/>
      <c r="E33"/>
      <c r="F33" s="5">
        <f>F24</f>
        <v>1000</v>
      </c>
    </row>
    <row r="34" spans="1:26" ht="12.75" x14ac:dyDescent="0.2">
      <c r="A34" s="18" t="s">
        <v>13</v>
      </c>
      <c r="B34"/>
      <c r="C34"/>
      <c r="D34"/>
      <c r="E34"/>
      <c r="F34" s="5">
        <f>F28+F29+F31+F30</f>
        <v>515.15</v>
      </c>
    </row>
    <row r="35" spans="1:26" ht="12.75" x14ac:dyDescent="0.2">
      <c r="A35" s="18" t="s">
        <v>15</v>
      </c>
      <c r="B35"/>
      <c r="C35"/>
      <c r="D35"/>
      <c r="E35"/>
      <c r="F35" s="5">
        <f>+F29</f>
        <v>115.91</v>
      </c>
    </row>
    <row r="36" spans="1:26" ht="19.899999999999999" customHeight="1" thickBot="1" x14ac:dyDescent="0.25">
      <c r="A36" s="18" t="s">
        <v>21</v>
      </c>
      <c r="B36"/>
      <c r="C36"/>
      <c r="D36"/>
      <c r="E36"/>
      <c r="F36" s="5">
        <f>SUM(F33:F35)</f>
        <v>1631.0600000000002</v>
      </c>
    </row>
    <row r="37" spans="1:26" ht="21" customHeight="1" thickBot="1" x14ac:dyDescent="0.25">
      <c r="A37" s="144" t="s">
        <v>35</v>
      </c>
      <c r="B37" s="145"/>
      <c r="C37" s="145"/>
      <c r="D37" s="145"/>
      <c r="E37" s="145"/>
      <c r="F37" s="146"/>
    </row>
    <row r="38" spans="1:26" ht="19.899999999999999" customHeight="1" x14ac:dyDescent="0.2">
      <c r="A38" s="32" t="s">
        <v>36</v>
      </c>
      <c r="B38" s="33"/>
      <c r="C38" s="33"/>
      <c r="D38" s="33"/>
      <c r="E38" s="33"/>
      <c r="F38" s="34"/>
    </row>
    <row r="39" spans="1:26" ht="19.899999999999999" customHeight="1" x14ac:dyDescent="0.2">
      <c r="A39" s="35"/>
      <c r="F39" s="36"/>
      <c r="Z39" s="1" t="b">
        <v>1</v>
      </c>
    </row>
    <row r="40" spans="1:26" ht="19.899999999999999" customHeight="1" x14ac:dyDescent="0.2">
      <c r="A40" s="35"/>
      <c r="F40" s="36"/>
    </row>
    <row r="41" spans="1:26" ht="19.899999999999999" customHeight="1" x14ac:dyDescent="0.2">
      <c r="A41" s="35"/>
      <c r="F41" s="36"/>
      <c r="Z41" s="1" t="b">
        <v>0</v>
      </c>
    </row>
    <row r="42" spans="1:26" ht="19.899999999999999" customHeight="1" x14ac:dyDescent="0.2">
      <c r="A42" s="35"/>
      <c r="F42" s="36"/>
    </row>
    <row r="43" spans="1:26" ht="19.899999999999999" customHeight="1" x14ac:dyDescent="0.2">
      <c r="A43" s="35"/>
      <c r="F43" s="36"/>
      <c r="Z43" s="1" t="b">
        <v>0</v>
      </c>
    </row>
    <row r="44" spans="1:26" ht="19.899999999999999" customHeight="1" x14ac:dyDescent="0.2">
      <c r="A44" s="35"/>
      <c r="F44" s="36"/>
    </row>
    <row r="45" spans="1:26" ht="19.899999999999999" customHeight="1" x14ac:dyDescent="0.2">
      <c r="A45" s="35"/>
      <c r="F45" s="36"/>
      <c r="Z45" s="1" t="b">
        <v>0</v>
      </c>
    </row>
    <row r="46" spans="1:26" ht="19.899999999999999" customHeight="1" thickBot="1" x14ac:dyDescent="0.25">
      <c r="A46" s="37"/>
      <c r="B46" s="38"/>
      <c r="C46" s="38"/>
      <c r="D46" s="38"/>
      <c r="E46" s="38"/>
      <c r="F46" s="39"/>
    </row>
    <row r="47" spans="1:26" ht="19.899999999999999" customHeight="1" thickBot="1" x14ac:dyDescent="0.25">
      <c r="A47" s="149" t="s">
        <v>37</v>
      </c>
      <c r="B47" s="150"/>
      <c r="C47" s="150"/>
      <c r="D47" s="150"/>
      <c r="E47" s="150"/>
      <c r="F47" s="151"/>
    </row>
    <row r="48" spans="1:26" ht="19.899999999999999" customHeight="1" x14ac:dyDescent="0.2">
      <c r="A48" s="29" t="s">
        <v>16</v>
      </c>
      <c r="B48" s="30" t="s">
        <v>17</v>
      </c>
      <c r="C48" s="27"/>
      <c r="D48" s="27"/>
      <c r="E48" s="27"/>
      <c r="F48" s="31">
        <f>F34</f>
        <v>515.15</v>
      </c>
    </row>
    <row r="49" spans="1:6" ht="19.899999999999999" customHeight="1" thickBot="1" x14ac:dyDescent="0.25">
      <c r="A49" s="24" t="s">
        <v>18</v>
      </c>
      <c r="B49" s="25" t="s">
        <v>19</v>
      </c>
      <c r="C49" s="26"/>
      <c r="D49" s="26"/>
      <c r="E49" s="26"/>
      <c r="F49" s="6">
        <f>IF(OR(Z39=TRUE, Z41=TRUE),0,F24)</f>
        <v>0</v>
      </c>
    </row>
    <row r="50" spans="1:6" ht="4.5" customHeight="1" x14ac:dyDescent="0.2">
      <c r="A50" s="27"/>
      <c r="B50" s="27"/>
      <c r="C50" s="27"/>
      <c r="D50" s="27"/>
      <c r="E50" s="27"/>
      <c r="F50" s="28"/>
    </row>
    <row r="51" spans="1:6" ht="12.75" x14ac:dyDescent="0.2"/>
    <row r="52" spans="1:6" ht="12.75" x14ac:dyDescent="0.2"/>
    <row r="53" spans="1:6" ht="12.75" x14ac:dyDescent="0.2"/>
    <row r="54" spans="1:6" ht="12.75" x14ac:dyDescent="0.2"/>
    <row r="55" spans="1:6" ht="12.75" x14ac:dyDescent="0.2"/>
    <row r="56" spans="1:6" ht="12.75" x14ac:dyDescent="0.2"/>
  </sheetData>
  <sheetProtection selectLockedCells="1"/>
  <protectedRanges>
    <protectedRange sqref="C14:F14" name="Range1"/>
    <protectedRange sqref="C5:F13" name="Range1_1"/>
    <protectedRange sqref="F24" name="Range2_1"/>
  </protectedRanges>
  <mergeCells count="19">
    <mergeCell ref="A47:F47"/>
    <mergeCell ref="C13:F13"/>
    <mergeCell ref="A15:F15"/>
    <mergeCell ref="A18:F18"/>
    <mergeCell ref="A21:F21"/>
    <mergeCell ref="A22:F22"/>
    <mergeCell ref="A37:F37"/>
    <mergeCell ref="C12:F12"/>
    <mergeCell ref="A1:F1"/>
    <mergeCell ref="A2:F2"/>
    <mergeCell ref="A3:F3"/>
    <mergeCell ref="A4:F4"/>
    <mergeCell ref="C5:F5"/>
    <mergeCell ref="C6:F6"/>
    <mergeCell ref="C7:F7"/>
    <mergeCell ref="C8:F8"/>
    <mergeCell ref="C9:F9"/>
    <mergeCell ref="C10:F10"/>
    <mergeCell ref="C11:F11"/>
  </mergeCells>
  <pageMargins left="0.75" right="0.75" top="1" bottom="1" header="0.5" footer="0.5"/>
  <pageSetup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0</xdr:col>
                    <xdr:colOff>57150</xdr:colOff>
                    <xdr:row>15</xdr:row>
                    <xdr:rowOff>19050</xdr:rowOff>
                  </from>
                  <to>
                    <xdr:col>5</xdr:col>
                    <xdr:colOff>1247775</xdr:colOff>
                    <xdr:row>16</xdr:row>
                    <xdr:rowOff>152400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0</xdr:col>
                    <xdr:colOff>95250</xdr:colOff>
                    <xdr:row>40</xdr:row>
                    <xdr:rowOff>0</xdr:rowOff>
                  </from>
                  <to>
                    <xdr:col>5</xdr:col>
                    <xdr:colOff>1247775</xdr:colOff>
                    <xdr:row>41</xdr:row>
                    <xdr:rowOff>133350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0</xdr:col>
                    <xdr:colOff>95250</xdr:colOff>
                    <xdr:row>41</xdr:row>
                    <xdr:rowOff>247650</xdr:rowOff>
                  </from>
                  <to>
                    <xdr:col>5</xdr:col>
                    <xdr:colOff>1266825</xdr:colOff>
                    <xdr:row>43</xdr:row>
                    <xdr:rowOff>114300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0</xdr:col>
                    <xdr:colOff>114300</xdr:colOff>
                    <xdr:row>43</xdr:row>
                    <xdr:rowOff>209550</xdr:rowOff>
                  </from>
                  <to>
                    <xdr:col>5</xdr:col>
                    <xdr:colOff>1247775</xdr:colOff>
                    <xdr:row>45</xdr:row>
                    <xdr:rowOff>76200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0</xdr:col>
                    <xdr:colOff>95250</xdr:colOff>
                    <xdr:row>38</xdr:row>
                    <xdr:rowOff>95250</xdr:rowOff>
                  </from>
                  <to>
                    <xdr:col>5</xdr:col>
                    <xdr:colOff>1104900</xdr:colOff>
                    <xdr:row>39</xdr:row>
                    <xdr:rowOff>209550</xdr:rowOff>
                  </to>
                </anchor>
              </controlPr>
            </control>
          </mc:Choice>
        </mc:AlternateContent>
        <mc:AlternateContent xmlns:mc="http://schemas.openxmlformats.org/markup-compatibility/2006">
          <mc:Choice Requires="x14">
            <control shapeId="6151" r:id="rId9" name="Check Box 7">
              <controlPr defaultSize="0" autoFill="0" autoLine="0" autoPict="0" altText="  Will the employee's compensation exceed $200,000 for the tax year? ">
                <anchor moveWithCells="1">
                  <from>
                    <xdr:col>0</xdr:col>
                    <xdr:colOff>47625</xdr:colOff>
                    <xdr:row>18</xdr:row>
                    <xdr:rowOff>28575</xdr:rowOff>
                  </from>
                  <to>
                    <xdr:col>3</xdr:col>
                    <xdr:colOff>1057275</xdr:colOff>
                    <xdr:row>19</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Gross-up</vt:lpstr>
      <vt:lpstr>Instructions</vt:lpstr>
      <vt:lpstr>Instructions_OLD</vt:lpstr>
      <vt:lpstr>Example</vt:lpstr>
      <vt:lpstr>Example_old</vt:lpstr>
      <vt:lpstr>Example!Print_Area</vt:lpstr>
      <vt:lpstr>Example_old!Print_Area</vt:lpstr>
      <vt:lpstr>'Gross-up'!Print_Area</vt:lpstr>
      <vt:lpstr>Instructions!Print_Area</vt:lpstr>
      <vt:lpstr>Instructions_OLD!Print_Area</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sbrooks</dc:creator>
  <cp:lastModifiedBy>Lisa Dooley</cp:lastModifiedBy>
  <cp:lastPrinted>2025-01-17T22:31:28Z</cp:lastPrinted>
  <dcterms:created xsi:type="dcterms:W3CDTF">2004-02-03T16:47:54Z</dcterms:created>
  <dcterms:modified xsi:type="dcterms:W3CDTF">2025-01-17T22:45:28Z</dcterms:modified>
</cp:coreProperties>
</file>